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35"/>
  </bookViews>
  <sheets>
    <sheet name="1.1 Archive legislation" sheetId="1" r:id="rId1"/>
    <sheet name="1.2 Other legislation " sheetId="2" r:id="rId2"/>
    <sheet name="1.3 Services" sheetId="3" r:id="rId3"/>
    <sheet name="2. Website" sheetId="4" r:id="rId4"/>
    <sheet name="3. Reading room" sheetId="5" r:id="rId5"/>
    <sheet name="Overall" sheetId="6" r:id="rId6"/>
  </sheets>
  <definedNames>
    <definedName name="__shared_1_0_0">#REF!*#REF!</definedName>
    <definedName name="__shared_2_0_0">#REF!*#REF!</definedName>
    <definedName name="__shared_3_0_0">#REF!*#REF!</definedName>
    <definedName name="__shared_4_0_0">#REF!*#REF!</definedName>
    <definedName name="__shared_5_0_0">#REF!*#REF!</definedName>
    <definedName name="_ftn1" localSheetId="0">'1.1 Archive legislation'!$B$147</definedName>
    <definedName name="_ftnref1" localSheetId="0">'1.1 Archive legislation'!$G$40</definedName>
  </definedNames>
  <calcPr calcId="152511"/>
</workbook>
</file>

<file path=xl/calcChain.xml><?xml version="1.0" encoding="utf-8"?>
<calcChain xmlns="http://schemas.openxmlformats.org/spreadsheetml/2006/main">
  <c r="F46" i="5" l="1"/>
  <c r="F34" i="1"/>
  <c r="O44" i="5" l="1"/>
  <c r="R44" i="5" s="1"/>
  <c r="G44" i="5"/>
  <c r="O43" i="5"/>
  <c r="R43" i="5" s="1"/>
  <c r="G43" i="5"/>
  <c r="O42" i="5"/>
  <c r="R42" i="5" s="1"/>
  <c r="F47" i="5" s="1"/>
  <c r="G42" i="5"/>
  <c r="F48" i="5" s="1"/>
  <c r="O41" i="5"/>
  <c r="R41" i="5" s="1"/>
  <c r="G41" i="5"/>
  <c r="O40" i="5"/>
  <c r="R40" i="5" s="1"/>
  <c r="G40" i="5"/>
  <c r="R39" i="5"/>
  <c r="O39" i="5"/>
  <c r="G39" i="5"/>
  <c r="O38" i="5"/>
  <c r="R38" i="5" s="1"/>
  <c r="G38" i="5"/>
  <c r="O37" i="5"/>
  <c r="R37" i="5" s="1"/>
  <c r="G37" i="5"/>
  <c r="O36" i="5"/>
  <c r="R36" i="5" s="1"/>
  <c r="G36" i="5"/>
  <c r="R35" i="5"/>
  <c r="O35" i="5"/>
  <c r="G35" i="5"/>
  <c r="O34" i="5"/>
  <c r="R34" i="5" s="1"/>
  <c r="G34" i="5"/>
  <c r="O33" i="5"/>
  <c r="R33" i="5" s="1"/>
  <c r="G33" i="5"/>
  <c r="O32" i="5"/>
  <c r="R32" i="5" s="1"/>
  <c r="G32" i="5"/>
  <c r="R31" i="5"/>
  <c r="O31" i="5"/>
  <c r="G31" i="5"/>
  <c r="O30" i="5"/>
  <c r="R30" i="5" s="1"/>
  <c r="G30" i="5"/>
  <c r="O29" i="5"/>
  <c r="R29" i="5" s="1"/>
  <c r="G29" i="5"/>
  <c r="O28" i="5"/>
  <c r="R28" i="5" s="1"/>
  <c r="G28" i="5"/>
  <c r="R27" i="5"/>
  <c r="O27" i="5"/>
  <c r="G27" i="5"/>
  <c r="O26" i="5"/>
  <c r="R26" i="5" s="1"/>
  <c r="G26" i="5"/>
  <c r="O25" i="5"/>
  <c r="R25" i="5" s="1"/>
  <c r="G25" i="5"/>
  <c r="O24" i="5"/>
  <c r="R24" i="5" s="1"/>
  <c r="G24" i="5"/>
  <c r="R23" i="5"/>
  <c r="O23" i="5"/>
  <c r="G23" i="5"/>
  <c r="O22" i="5"/>
  <c r="R22" i="5" s="1"/>
  <c r="G22" i="5"/>
  <c r="O21" i="5"/>
  <c r="R21" i="5" s="1"/>
  <c r="G21" i="5"/>
  <c r="O20" i="5"/>
  <c r="R20" i="5" s="1"/>
  <c r="G20" i="5"/>
  <c r="R19" i="5"/>
  <c r="O19" i="5"/>
  <c r="G19" i="5"/>
  <c r="O18" i="5"/>
  <c r="R18" i="5" s="1"/>
  <c r="G18" i="5"/>
  <c r="O17" i="5"/>
  <c r="R17" i="5" s="1"/>
  <c r="G17" i="5"/>
  <c r="R16" i="5"/>
  <c r="O16" i="5"/>
  <c r="G16" i="5"/>
  <c r="R15" i="5"/>
  <c r="O15" i="5"/>
  <c r="G15" i="5"/>
  <c r="O14" i="5"/>
  <c r="R14" i="5" s="1"/>
  <c r="G14" i="5"/>
  <c r="O13" i="5"/>
  <c r="R13" i="5" s="1"/>
  <c r="G13" i="5"/>
  <c r="R12" i="5"/>
  <c r="O12" i="5"/>
  <c r="G12" i="5"/>
  <c r="R11" i="5"/>
  <c r="O11" i="5"/>
  <c r="G11" i="5"/>
  <c r="O10" i="5"/>
  <c r="R10" i="5" s="1"/>
  <c r="G10" i="5"/>
  <c r="O9" i="5"/>
  <c r="R9" i="5" s="1"/>
  <c r="G9" i="5"/>
  <c r="R8" i="5"/>
  <c r="O8" i="5"/>
  <c r="G8" i="5"/>
  <c r="F21" i="4"/>
  <c r="R19" i="4"/>
  <c r="O19" i="4"/>
  <c r="G19" i="4"/>
  <c r="O18" i="4"/>
  <c r="R18" i="4" s="1"/>
  <c r="G18" i="4"/>
  <c r="O17" i="4"/>
  <c r="R17" i="4" s="1"/>
  <c r="G17" i="4"/>
  <c r="R16" i="4"/>
  <c r="O16" i="4"/>
  <c r="G16" i="4"/>
  <c r="R15" i="4"/>
  <c r="O15" i="4"/>
  <c r="G15" i="4"/>
  <c r="O14" i="4"/>
  <c r="R14" i="4" s="1"/>
  <c r="G14" i="4"/>
  <c r="O13" i="4"/>
  <c r="R13" i="4" s="1"/>
  <c r="G13" i="4"/>
  <c r="R12" i="4"/>
  <c r="O12" i="4"/>
  <c r="G12" i="4"/>
  <c r="R11" i="4"/>
  <c r="O11" i="4"/>
  <c r="G11" i="4"/>
  <c r="O10" i="4"/>
  <c r="R10" i="4" s="1"/>
  <c r="G10" i="4"/>
  <c r="O9" i="4"/>
  <c r="R9" i="4" s="1"/>
  <c r="G9" i="4"/>
  <c r="R8" i="4"/>
  <c r="O8" i="4"/>
  <c r="G8" i="4"/>
  <c r="F23" i="4" s="1"/>
  <c r="F17" i="3"/>
  <c r="O15" i="3"/>
  <c r="R15" i="3" s="1"/>
  <c r="G15" i="3"/>
  <c r="O14" i="3"/>
  <c r="R14" i="3" s="1"/>
  <c r="G14" i="3"/>
  <c r="O13" i="3"/>
  <c r="R13" i="3" s="1"/>
  <c r="G13" i="3"/>
  <c r="R12" i="3"/>
  <c r="O12" i="3"/>
  <c r="G12" i="3"/>
  <c r="O11" i="3"/>
  <c r="R11" i="3" s="1"/>
  <c r="G11" i="3"/>
  <c r="O10" i="3"/>
  <c r="R10" i="3" s="1"/>
  <c r="G10" i="3"/>
  <c r="O9" i="3"/>
  <c r="R9" i="3" s="1"/>
  <c r="G9" i="3"/>
  <c r="R8" i="3"/>
  <c r="O8" i="3"/>
  <c r="G8" i="3"/>
  <c r="F19" i="3" s="1"/>
  <c r="F17" i="2"/>
  <c r="N15" i="2"/>
  <c r="Q15" i="2" s="1"/>
  <c r="G15" i="2"/>
  <c r="N14" i="2"/>
  <c r="Q14" i="2" s="1"/>
  <c r="G14" i="2"/>
  <c r="N13" i="2"/>
  <c r="Q13" i="2" s="1"/>
  <c r="G13" i="2"/>
  <c r="Q12" i="2"/>
  <c r="N12" i="2"/>
  <c r="G12" i="2"/>
  <c r="N11" i="2"/>
  <c r="Q11" i="2" s="1"/>
  <c r="G11" i="2"/>
  <c r="N10" i="2"/>
  <c r="Q10" i="2" s="1"/>
  <c r="G10" i="2"/>
  <c r="F19" i="2" s="1"/>
  <c r="N9" i="2"/>
  <c r="Q9" i="2" s="1"/>
  <c r="G9" i="2"/>
  <c r="Q8" i="2"/>
  <c r="N8" i="2"/>
  <c r="G8" i="2"/>
  <c r="F32" i="1"/>
  <c r="D7" i="6" s="1"/>
  <c r="N30" i="1"/>
  <c r="Q30" i="1" s="1"/>
  <c r="G30" i="1"/>
  <c r="N29" i="1"/>
  <c r="Q29" i="1" s="1"/>
  <c r="G29" i="1"/>
  <c r="N28" i="1"/>
  <c r="Q28" i="1" s="1"/>
  <c r="G28" i="1"/>
  <c r="Q27" i="1"/>
  <c r="N27" i="1"/>
  <c r="G27" i="1"/>
  <c r="N26" i="1"/>
  <c r="Q26" i="1" s="1"/>
  <c r="G26" i="1"/>
  <c r="N25" i="1"/>
  <c r="Q25" i="1" s="1"/>
  <c r="G25" i="1"/>
  <c r="N24" i="1"/>
  <c r="Q24" i="1" s="1"/>
  <c r="G24" i="1"/>
  <c r="Q23" i="1"/>
  <c r="N23" i="1"/>
  <c r="G23" i="1"/>
  <c r="N22" i="1"/>
  <c r="Q22" i="1" s="1"/>
  <c r="G22" i="1"/>
  <c r="N21" i="1"/>
  <c r="Q21" i="1" s="1"/>
  <c r="G21" i="1"/>
  <c r="N20" i="1"/>
  <c r="Q20" i="1" s="1"/>
  <c r="G20" i="1"/>
  <c r="Q19" i="1"/>
  <c r="N19" i="1"/>
  <c r="G19" i="1"/>
  <c r="N18" i="1"/>
  <c r="Q18" i="1" s="1"/>
  <c r="G18" i="1"/>
  <c r="N17" i="1"/>
  <c r="Q17" i="1" s="1"/>
  <c r="G17" i="1"/>
  <c r="N16" i="1"/>
  <c r="Q16" i="1" s="1"/>
  <c r="G16" i="1"/>
  <c r="Q15" i="1"/>
  <c r="N15" i="1"/>
  <c r="G15" i="1"/>
  <c r="N14" i="1"/>
  <c r="Q14" i="1" s="1"/>
  <c r="G14" i="1"/>
  <c r="N13" i="1"/>
  <c r="Q13" i="1" s="1"/>
  <c r="G13" i="1"/>
  <c r="N12" i="1"/>
  <c r="Q12" i="1" s="1"/>
  <c r="G12" i="1"/>
  <c r="Q11" i="1"/>
  <c r="N11" i="1"/>
  <c r="G11" i="1"/>
  <c r="N10" i="1"/>
  <c r="Q10" i="1" s="1"/>
  <c r="G10" i="1"/>
  <c r="N9" i="1"/>
  <c r="Q9" i="1" s="1"/>
  <c r="G9" i="1"/>
  <c r="N8" i="1"/>
  <c r="Q8" i="1" s="1"/>
  <c r="G8" i="1"/>
  <c r="F22" i="4" l="1"/>
  <c r="F24" i="4" s="1"/>
  <c r="D9" i="6"/>
  <c r="F33" i="1"/>
  <c r="F18" i="3"/>
  <c r="F20" i="3" s="1"/>
  <c r="F18" i="2"/>
  <c r="F20" i="2" s="1"/>
  <c r="F49" i="5"/>
  <c r="D8" i="6" l="1"/>
  <c r="D10" i="6" s="1"/>
  <c r="F35" i="1"/>
</calcChain>
</file>

<file path=xl/comments1.xml><?xml version="1.0" encoding="utf-8"?>
<comments xmlns="http://schemas.openxmlformats.org/spreadsheetml/2006/main">
  <authors>
    <author/>
  </authors>
  <commentList>
    <comment ref="H14" authorId="0">
      <text>
        <r>
          <rPr>
            <b/>
            <sz val="9"/>
            <color rgb="FF000000"/>
            <rFont val="Tahoma"/>
            <family val="2"/>
            <charset val="186"/>
          </rPr>
          <t xml:space="preserve">Author:
</t>
        </r>
        <r>
          <rPr>
            <sz val="9"/>
            <color rgb="FF000000"/>
            <rFont val="Tahoma"/>
            <family val="2"/>
            <charset val="186"/>
          </rPr>
          <t>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
  </authors>
  <commentList>
    <comment ref="H15" authorId="0">
      <text>
        <r>
          <rPr>
            <sz val="11"/>
            <color rgb="FF000000"/>
            <rFont val="Calibri"/>
            <family val="2"/>
            <charset val="186"/>
          </rPr>
          <t xml:space="preserve"> </t>
        </r>
      </text>
    </comment>
  </commentList>
</comments>
</file>

<file path=xl/comments3.xml><?xml version="1.0" encoding="utf-8"?>
<comments xmlns="http://schemas.openxmlformats.org/spreadsheetml/2006/main">
  <authors>
    <author/>
  </authors>
  <commentList>
    <comment ref="E11" authorId="0">
      <text>
        <r>
          <rPr>
            <b/>
            <sz val="9"/>
            <color rgb="FF000000"/>
            <rFont val="Tahoma"/>
            <family val="2"/>
            <charset val="186"/>
          </rPr>
          <t xml:space="preserve">Author:
</t>
        </r>
        <r>
          <rPr>
            <sz val="9"/>
            <color rgb="FF000000"/>
            <rFont val="Tahoma"/>
            <family val="2"/>
            <charset val="186"/>
          </rPr>
          <t>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<sst xmlns="http://schemas.openxmlformats.org/spreadsheetml/2006/main" count="406" uniqueCount="234">
  <si>
    <t>Assessment of the Openness of State Archive according to Methodology - Openness of State Archives</t>
  </si>
  <si>
    <t>#</t>
  </si>
  <si>
    <t>Social Importance Index</t>
  </si>
  <si>
    <t>Indicator</t>
  </si>
  <si>
    <t>Answer</t>
  </si>
  <si>
    <t>Final Score</t>
  </si>
  <si>
    <t>Relevant Article from the Law (if applicable)</t>
  </si>
  <si>
    <t>Comment</t>
  </si>
  <si>
    <t>a</t>
  </si>
  <si>
    <t>b</t>
  </si>
  <si>
    <t>c</t>
  </si>
  <si>
    <t>d</t>
  </si>
  <si>
    <t>1.1.1</t>
  </si>
  <si>
    <r>
      <t xml:space="preserve">Access to archival fonds (files and records) is granted equally to any researcher – both foreign and domestic citizens: </t>
    </r>
    <r>
      <rPr>
        <sz val="11"/>
        <color rgb="FF000000"/>
        <rFont val="Sylfaen"/>
        <family val="1"/>
        <charset val="186"/>
      </rPr>
      <t xml:space="preserve">a) Yes - 1
b) The Archive has unequal conditions of access with the advantage for the domestic citizens – 0.25
</t>
    </r>
  </si>
  <si>
    <t>1.1.2</t>
  </si>
  <si>
    <r>
      <t xml:space="preserve">Access to the reading room is: </t>
    </r>
    <r>
      <rPr>
        <sz val="11"/>
        <color rgb="FF000000"/>
        <rFont val="Sylfaen"/>
        <family val="1"/>
        <charset val="186"/>
      </rPr>
      <t xml:space="preserve">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
</t>
    </r>
  </si>
  <si>
    <t>1.1.3</t>
  </si>
  <si>
    <r>
      <t xml:space="preserve">Access to the Archive reading room procedures: </t>
    </r>
    <r>
      <rPr>
        <sz val="11"/>
        <color rgb="FF000000"/>
        <rFont val="Sylfaen"/>
        <family val="1"/>
        <charset val="186"/>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</si>
  <si>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t>1.1.4</t>
  </si>
  <si>
    <r>
      <t xml:space="preserve">Upon turning down a request to access archival fonds and finding aid: </t>
    </r>
    <r>
      <rPr>
        <sz val="11"/>
        <color rgb="FF000000"/>
        <rFont val="Sylfaen"/>
        <family val="1"/>
        <charset val="186"/>
      </rPr>
      <t>a) The Archive provides a written substantiation – 1 
b) The Archive provides only with oral substantiation - 0.25
c) The Archives does not provide any substantiation – 0</t>
    </r>
    <r>
      <rPr>
        <b/>
        <sz val="11"/>
        <color rgb="FF000000"/>
        <rFont val="Sylfaen"/>
        <family val="1"/>
        <charset val="186"/>
      </rPr>
      <t xml:space="preserve"> 
</t>
    </r>
  </si>
  <si>
    <t>1.1.5</t>
  </si>
  <si>
    <r>
      <t xml:space="preserve">Do individuals with unserved or unacquitted conviction have access to the Archive: </t>
    </r>
    <r>
      <rPr>
        <sz val="11"/>
        <color rgb="FF000000"/>
        <rFont val="Sylfaen"/>
        <family val="1"/>
        <charset val="186"/>
      </rPr>
      <t>a) Yes – 1
b) Only individuals with unserved or unacquitted conviction for serious crime or felony have restricted access to the Archive- 0.75
c) No - 0</t>
    </r>
  </si>
  <si>
    <t>1.1.6</t>
  </si>
  <si>
    <r>
      <t xml:space="preserve">Differences in terms of access depends on whether the organization (e. g. university) is asking for access or an individual: </t>
    </r>
    <r>
      <rPr>
        <sz val="11"/>
        <color rgb="FF000000"/>
        <rFont val="Sylfaen"/>
        <family val="1"/>
        <charset val="186"/>
      </rPr>
      <t>a) No differences – 1
b)  The difference in terms of access depends on whether it is a state body or an NGO – 0,5
c) Different – 0</t>
    </r>
  </si>
  <si>
    <t>1.1.7</t>
  </si>
  <si>
    <r>
      <t xml:space="preserve">Access to archival fonds’ records (originals or copies) only for getting insight in the reading room or website: </t>
    </r>
    <r>
      <rPr>
        <sz val="11"/>
        <color rgb="FF000000"/>
        <rFont val="Sylfaen"/>
        <family val="1"/>
        <charset val="186"/>
      </rPr>
      <t xml:space="preserve">a) is free of charge – 1
b) is free of charge for digital copies, but paper copies require payment – 0,5
c) is not free of charge – 0 </t>
    </r>
  </si>
  <si>
    <t>1.1.8</t>
  </si>
  <si>
    <r>
      <t xml:space="preserve">The Archive has the discretionary authority to refuse access to any file/fonds or finding aid (except for classified files or those containing legally protected personal information): </t>
    </r>
    <r>
      <rPr>
        <sz val="11"/>
        <color rgb="FF000000"/>
        <rFont val="Sylfaen"/>
        <family val="1"/>
        <charset val="186"/>
      </rPr>
      <t xml:space="preserve">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
</t>
    </r>
  </si>
  <si>
    <t>1.1.9</t>
  </si>
  <si>
    <r>
      <t>The law or subordinate legal act list the restrictions to accessing the reading room or archival fonds/files and define the relevant terms (except for classified files or those containing legally protected personal information)</t>
    </r>
    <r>
      <rPr>
        <sz val="11"/>
        <color rgb="FF000000"/>
        <rFont val="Sylfaen"/>
        <family val="1"/>
        <charset val="186"/>
      </rPr>
      <t>: a) Yes – 1
b) No – 0</t>
    </r>
  </si>
  <si>
    <t>Arhīvu likums, 13. pants. https://likumi.lv/ta/id/205971#p13</t>
  </si>
  <si>
    <t>1.1.10</t>
  </si>
  <si>
    <t>1.1.11</t>
  </si>
  <si>
    <r>
      <t xml:space="preserve">Responsibility for the illegal usage of the personal data lies: </t>
    </r>
    <r>
      <rPr>
        <sz val="11"/>
        <color rgb="FF000000"/>
        <rFont val="Sylfaen"/>
        <family val="1"/>
        <charset val="186"/>
      </rPr>
      <t>a) Only upon the Researcher, who is using the personal data illegally  - 1
b) The Archivist and the Researcher, who is using the personal data illegally, share the responsibility – 0.5
c) Only upon the Archivist - 0</t>
    </r>
  </si>
  <si>
    <t>Fizisko personu datu apstrādes likums, 31. pants. https://likumi.lv/ta/id/300099#p31</t>
  </si>
  <si>
    <t>1.1.12</t>
  </si>
  <si>
    <r>
      <t xml:space="preserve">Declassified fonds, files or records that have been already published (with accordance to the Law or subordinate legal act) may not be re-classified: </t>
    </r>
    <r>
      <rPr>
        <sz val="11"/>
        <color rgb="FF000000"/>
        <rFont val="Sylfaen"/>
        <family val="1"/>
        <charset val="186"/>
      </rPr>
      <t>a) No - 1
b) Yes - 0</t>
    </r>
  </si>
  <si>
    <t>1.1.13</t>
  </si>
  <si>
    <r>
      <t xml:space="preserve">Declassified fonds, files, or records that have not been published may be re-classified: </t>
    </r>
    <r>
      <rPr>
        <sz val="11"/>
        <color rgb="FF000000"/>
        <rFont val="Sylfaen"/>
        <family val="1"/>
        <charset val="186"/>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</si>
  <si>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t>1.1.14</t>
  </si>
  <si>
    <r>
      <t xml:space="preserve">Formerly classified fonds, files, or records cannot be destroyed: </t>
    </r>
    <r>
      <rPr>
        <sz val="11"/>
        <color rgb="FF000000"/>
        <rFont val="Sylfaen"/>
        <family val="1"/>
        <charset val="186"/>
      </rPr>
      <t xml:space="preserve">a) Cannot be destroyed – 1 
b) Can be destroyed – 0 </t>
    </r>
  </si>
  <si>
    <t>1.1.15</t>
  </si>
  <si>
    <r>
      <t xml:space="preserve">Upon the termination of the statutory period, the archival fonds becomes declassified by the Archive itself, established committee or other authorized body: </t>
    </r>
    <r>
      <rPr>
        <sz val="11"/>
        <color rgb="FF000000"/>
        <rFont val="Sylfaen"/>
        <family val="1"/>
        <charset val="186"/>
      </rPr>
      <t xml:space="preserve">a) Right away after the termination of the statutory period - 1
b) Based on the request of a citizen or a legal entity - 0.5
</t>
    </r>
  </si>
  <si>
    <t>1.1.16</t>
  </si>
  <si>
    <t>Classification of the fonds, files, or records after the termination of the statutory period: a) Cannot be prolonged - 1
b) Can be prolonged on the special occasions defined by law - 0.5
c) Can be prolonged according to the subordinate legal act (the order of the Director of the Archive or similar) – 0</t>
  </si>
  <si>
    <t>1.1.17</t>
  </si>
  <si>
    <r>
      <t xml:space="preserve">National legislation doesn’t recognize the concept of ‘Secret Archives’ or ‘Secret fonds’,without making available for researchers information about them and the finding aid: </t>
    </r>
    <r>
      <rPr>
        <sz val="11"/>
        <color rgb="FF000000"/>
        <rFont val="Sylfaen"/>
        <family val="1"/>
        <charset val="186"/>
      </rPr>
      <t>a) No – 1
b) Yes – 0</t>
    </r>
  </si>
  <si>
    <t>1.1.18</t>
  </si>
  <si>
    <r>
      <t xml:space="preserve">It is inadmissible by law to hide the existence of classified records: </t>
    </r>
    <r>
      <rPr>
        <sz val="11"/>
        <color rgb="FF000000"/>
        <rFont val="Sylfaen"/>
        <family val="1"/>
        <charset val="186"/>
      </rPr>
      <t>a) Yes – 1
b) The law does not contain a relevant provision – 0.75 
c) Admissible, according to the level of access – 0.5
d) No – 0</t>
    </r>
  </si>
  <si>
    <t>1.1.19</t>
  </si>
  <si>
    <r>
      <t xml:space="preserve">The Archive provides social and legal notices from the records included in the fonds of the repressive state institutions: </t>
    </r>
    <r>
      <rPr>
        <sz val="11"/>
        <color rgb="FF000000"/>
        <rFont val="Sylfaen"/>
        <family val="1"/>
        <charset val="186"/>
      </rPr>
      <t>a) Provides for everyone - 1
b) Provides only to the relevant individual, his / her lawful representative or a relative – 0.75
c)  Provides for everyone, but using restrictions (e. g. only from the cases of those, who have been rehabilitated) – 0.5
d) Doesn’t provide – 0</t>
    </r>
  </si>
  <si>
    <t>Likums "Par bijušās Valsts drošības komitejas dokumentu saglabāšanu, izmantošanu un personu sadarbības fakta ar VDK konstatēšanu", 7.1. pants. https://likumi.lv/ta/id/57277#p7.1</t>
  </si>
  <si>
    <t>Provides for necessities of scientific or journalistic researche</t>
  </si>
  <si>
    <t>1.1.20</t>
  </si>
  <si>
    <r>
      <t xml:space="preserve">Files and records of the repressive state institution’s fonds are accessible in the reading room for any researcher: </t>
    </r>
    <r>
      <rPr>
        <sz val="11"/>
        <color rgb="FF000000"/>
        <rFont val="Sylfaen"/>
        <family val="1"/>
        <charset val="186"/>
      </rPr>
      <t>a) Yes – 1
b) No – 0</t>
    </r>
  </si>
  <si>
    <t>1.1.21</t>
  </si>
  <si>
    <r>
      <t xml:space="preserve">The law prohibits classifying of fonds (neither full, nor partial), files, or records held by the repressive state institutions: </t>
    </r>
    <r>
      <rPr>
        <sz val="11"/>
        <color rgb="FF000000"/>
        <rFont val="Sylfaen"/>
        <family val="1"/>
        <charset val="186"/>
      </rPr>
      <t xml:space="preserve">a) Prohibited by law – 1
b) Prohibited by a subordinate legal act – 0.75
c) There is no information on this in the law or subordinate legal acts  - 0.25
d) Allowed by law or subordinate legal act – 0
</t>
    </r>
  </si>
  <si>
    <t>1.1.22</t>
  </si>
  <si>
    <r>
      <t xml:space="preserve">After attaching a file or record to the archive fonds, a natural or legal person is obligated to transfer this file or record to the archive or other entity authorized to store the national archive fonds: </t>
    </r>
    <r>
      <rPr>
        <sz val="11"/>
        <color rgb="FF000000"/>
        <rFont val="Sylfaen"/>
        <family val="1"/>
        <charset val="186"/>
      </rPr>
      <t>a) Is not obligated if it meets the terms of storage – 1 
b) Is obligated – 0.25</t>
    </r>
  </si>
  <si>
    <t>1.1.23</t>
  </si>
  <si>
    <r>
      <t xml:space="preserve">The legislation recognizes the existence of private archives and provides the protection and autonomous management of their  records: </t>
    </r>
    <r>
      <rPr>
        <sz val="11"/>
        <color rgb="FF000000"/>
        <rFont val="Sylfaen"/>
        <family val="1"/>
        <charset val="186"/>
      </rPr>
      <t xml:space="preserve">a) Recognizes, but does not have control over their activity  – 1   
b) Recognizes, but has control over their activity – 0,5
c) No – 0 </t>
    </r>
  </si>
  <si>
    <t>Maximum amount of points to receive in benchmark indicator group N1.1</t>
  </si>
  <si>
    <t>Amount of points relevant to the current archive</t>
  </si>
  <si>
    <t>Overally received points</t>
  </si>
  <si>
    <t>Percentage (%)</t>
  </si>
  <si>
    <t>1.2.1</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</si>
  <si>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rgb="FF000000"/>
        <rFont val="Sylfaen"/>
        <family val="1"/>
        <charset val="186"/>
      </rPr>
      <t xml:space="preserve">a) Yes – 1 
b) No – 0 </t>
    </r>
  </si>
  <si>
    <t>Likums "Par valsts noslēpumu", 5. pants. https://likumi.lv/ta/id/41058#p5</t>
  </si>
  <si>
    <t>1.2.2</t>
  </si>
  <si>
    <r>
      <t xml:space="preserve">Access to records containing personal data, personal or/and family secrets, data about private life or containing threats to the person’s security  since the moment of their creation is granted after a period of: </t>
    </r>
    <r>
      <rPr>
        <sz val="11"/>
        <color rgb="FF000000"/>
        <rFont val="Sylfaen"/>
        <family val="1"/>
        <charset val="186"/>
      </rPr>
      <t>a) 50 years or less – 1
b) 51-74 years – 0.75
c) 75-99 years – 0.5
d) 100 years or more – 0.25</t>
    </r>
  </si>
  <si>
    <t>1.2.3</t>
  </si>
  <si>
    <r>
      <t>A period of time since the individual’s death, after which access to the records containing his/her personal data, including personal or/and family secret</t>
    </r>
    <r>
      <rPr>
        <sz val="11"/>
        <color rgb="FF000000"/>
        <rFont val="Sylfaen"/>
        <family val="1"/>
        <charset val="186"/>
      </rPr>
      <t xml:space="preserve"> </t>
    </r>
    <r>
      <rPr>
        <b/>
        <sz val="11"/>
        <color rgb="FF000000"/>
        <rFont val="Sylfaen"/>
        <family val="1"/>
        <charset val="186"/>
      </rPr>
      <t xml:space="preserve">data about private life or containing threats to the person’s security, is granted after: </t>
    </r>
    <r>
      <rPr>
        <sz val="11"/>
        <color rgb="FF000000"/>
        <rFont val="Sylfaen"/>
        <family val="1"/>
        <charset val="186"/>
      </rPr>
      <t xml:space="preserve">a) 30 years or less - 1
b) 31-50 years - 0.5
c) 50 more than 50 years - 0
</t>
    </r>
  </si>
  <si>
    <t>1.2.4</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</si>
  <si>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rgb="FF000000"/>
        <rFont val="Sylfaen"/>
        <family val="1"/>
        <charset val="186"/>
      </rPr>
      <t xml:space="preserve">a) The information is declassified and made available – 1
b) The information is declassified and made available only upon approval of a legal heir – 0.5
c) The information remains classified until the expiration of the legal period – 0
</t>
    </r>
  </si>
  <si>
    <t>1.2.5</t>
  </si>
  <si>
    <r>
      <t xml:space="preserve">Usage of records containing personal data, including personal or/and family secret that is subject to wide public interest is allowed for historical, statistical, or scientific purposes if the person cannot be identified: </t>
    </r>
    <r>
      <rPr>
        <sz val="11"/>
        <color rgb="FF000000"/>
        <rFont val="Sylfaen"/>
        <family val="1"/>
        <charset val="186"/>
      </rPr>
      <t>a) Yes – 1
b) No – 0</t>
    </r>
  </si>
  <si>
    <t>1.2.6</t>
  </si>
  <si>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rgb="FF000000"/>
        <rFont val="Sylfaen"/>
        <family val="1"/>
        <charset val="186"/>
      </rPr>
      <t xml:space="preserve">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
</t>
    </r>
  </si>
  <si>
    <t>1.2.7</t>
  </si>
  <si>
    <r>
      <t xml:space="preserve">The Archive is obligated to provide a written reasoning and legal substantiation for its decision to refuse to provide a record, including personal or/and family secret, containing personal data: </t>
    </r>
    <r>
      <rPr>
        <sz val="11"/>
        <color rgb="FF000000"/>
        <rFont val="Sylfaen"/>
        <family val="1"/>
        <charset val="186"/>
      </rPr>
      <t>a) Is obligated – 1
b) Can provide an oral explanation – 0.25
c) Is not obligated – 0</t>
    </r>
  </si>
  <si>
    <t>1.2.8</t>
  </si>
  <si>
    <r>
      <t xml:space="preserve">The Law on Personal Data Protection does not apply to the archives or fonds of repressive state institutions: </t>
    </r>
    <r>
      <rPr>
        <sz val="11"/>
        <color rgb="FF000000"/>
        <rFont val="Sylfaen"/>
        <family val="1"/>
        <charset val="186"/>
      </rPr>
      <t>a) Does not apply – 1
b) The law does not contain a relevant provision – 0.25
c) Applies – 0</t>
    </r>
  </si>
  <si>
    <t>Fizisko personu datu apstrādes likums, 31. pants. https://likumi.lv/ta/id/300099#p31 Likums "Par bijušās Valsts drošības komitejas dokumentu saglabāšanu, izmantošanu un personu sadarbības fakta ar VDK konstatēšanu", 7.1. pants. https://likumi.lv/ta/id/57277#p7.1</t>
  </si>
  <si>
    <t>Maximum amount of points to receive in benchmark indicator group N1.2</t>
  </si>
  <si>
    <t>Commnet</t>
  </si>
  <si>
    <t>e</t>
  </si>
  <si>
    <t>1.3.1</t>
  </si>
  <si>
    <r>
      <t xml:space="preserve">The following is defined by the law or subordinate legal acts: </t>
    </r>
    <r>
      <rPr>
        <sz val="11"/>
        <color rgb="FF000000"/>
        <rFont val="Sylfaen"/>
        <family val="1"/>
        <charset val="186"/>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</si>
  <si>
    <t>Ministru kabineta 2013. gada 17. septembra noteikumi Nr. 857 "Latvijas Nacionālā arhīva publisko maksas pakalpojumu cenrādis". https://likumi.lv/ta/id/259999</t>
  </si>
  <si>
    <t>1.3.2</t>
  </si>
  <si>
    <r>
      <t xml:space="preserve">The main services provided by the Archive are: </t>
    </r>
    <r>
      <rPr>
        <sz val="11"/>
        <color rgb="FF000000"/>
        <rFont val="Sylfaen"/>
        <family val="1"/>
        <charset val="186"/>
      </rPr>
      <t xml:space="preserve">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
</t>
    </r>
  </si>
  <si>
    <t>1.3.3</t>
  </si>
  <si>
    <t>The standard time for issuing notices is: a) 3-5 working days – 1
b) 6-10 working days – 0.5
c) 11 or more working days – 0.25</t>
  </si>
  <si>
    <t>There is only maximum defined – 30 days</t>
  </si>
  <si>
    <t>1.3.4</t>
  </si>
  <si>
    <r>
      <t xml:space="preserve">The cost of preparing and providing social-legal notices (apart from property notices) ordered by citizens (in a standard time limit) is: </t>
    </r>
    <r>
      <rPr>
        <sz val="11"/>
        <color rgb="FF000000"/>
        <rFont val="Sylfaen"/>
        <family val="1"/>
        <charset val="186"/>
      </rPr>
      <t>a) 0%-0.49% of the average wage in the country – 1 
b) 0.5% - 1.49% – 0.75
c) 1.5% and more – 0.25</t>
    </r>
  </si>
  <si>
    <t>https://likumi.lv/doc.php?id=259999</t>
  </si>
  <si>
    <t>Price of legal notice – 14.24 ; awerage bruto salary in 2019 - 1091eur</t>
  </si>
  <si>
    <t>1.3.5</t>
  </si>
  <si>
    <r>
      <t xml:space="preserve">The cost of preparing and delivering property notices ordered by citizens (in a standard time limit) is: </t>
    </r>
    <r>
      <rPr>
        <sz val="11"/>
        <color rgb="FF000000"/>
        <rFont val="Sylfaen"/>
        <family val="1"/>
        <charset val="186"/>
      </rPr>
      <t>a) 0%-1.99% of the average wage in the country – 1
b) 2%-4.99% – 0.75
c) 5% and more – 0.25</t>
    </r>
  </si>
  <si>
    <t>1.3.6</t>
  </si>
  <si>
    <r>
      <t xml:space="preserve">Discounts defined by the law or subordinate legal acts on the provision of social-legal notices apply to: </t>
    </r>
    <r>
      <rPr>
        <sz val="11"/>
        <color rgb="FF000000"/>
        <rFont val="Sylfaen"/>
        <family val="1"/>
        <charset val="186"/>
      </rPr>
      <t xml:space="preserve">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
</t>
    </r>
  </si>
  <si>
    <t>1.3.7</t>
  </si>
  <si>
    <r>
      <t>Discounts defined by the law or subordinate legal act on the provision of social-legal notices apply equally to the domestic and foreign citizens:</t>
    </r>
    <r>
      <rPr>
        <sz val="11"/>
        <color rgb="FF000000"/>
        <rFont val="Sylfaen"/>
        <family val="1"/>
        <charset val="186"/>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</si>
  <si>
    <t>1.3.8</t>
  </si>
  <si>
    <r>
      <t xml:space="preserve">The prices of the archival servises (both notices and the ones of the reading room) are equal for the domestic and foreign citizens: </t>
    </r>
    <r>
      <rPr>
        <sz val="11"/>
        <color rgb="FF000000"/>
        <rFont val="Sylfaen"/>
        <family val="1"/>
        <charset val="186"/>
      </rPr>
      <t xml:space="preserve">a) Yes – 1
b) The prices are hihgher for the foreign citizens – 0
</t>
    </r>
  </si>
  <si>
    <t>Link (if applicable)</t>
  </si>
  <si>
    <t>2.1</t>
  </si>
  <si>
    <r>
      <t xml:space="preserve">The Archive has a multilingual website: </t>
    </r>
    <r>
      <rPr>
        <sz val="11"/>
        <color rgb="FF000000"/>
        <rFont val="Sylfaen"/>
        <family val="1"/>
        <charset val="186"/>
      </rPr>
      <t xml:space="preserve">a) The Archive has a website in the official state language as well as in English or Russian – 1
b) The Archive website is available only in the official state language – 0.25
c) The Archive does not have a website – 0
</t>
    </r>
  </si>
  <si>
    <t>https://www.arhivi.gov.lv/default.aspx?lang=EN</t>
  </si>
  <si>
    <t>2.2</t>
  </si>
  <si>
    <r>
      <t xml:space="preserve">The Archive website contains archive related legislation: </t>
    </r>
    <r>
      <rPr>
        <sz val="11"/>
        <color rgb="FF000000"/>
        <rFont val="Sylfaen"/>
        <family val="1"/>
        <charset val="186"/>
      </rPr>
      <t xml:space="preserve">a) In the official state language and in English of Russian – 1
b) Only in the official state language – 0.75
c) The Archive website does not contain archive related legislation – 0
</t>
    </r>
  </si>
  <si>
    <t>https://www.arhivi.gov.lv/content.aspx?id=177&amp;mainId=127</t>
  </si>
  <si>
    <t>2.3</t>
  </si>
  <si>
    <r>
      <t xml:space="preserve">The Archive website explains the types of services it offers (or it is possible to find answers in the FAQ section of the website): </t>
    </r>
    <r>
      <rPr>
        <sz val="11"/>
        <color rgb="FF000000"/>
        <rFont val="Sylfaen"/>
        <family val="1"/>
        <charset val="186"/>
      </rPr>
      <t xml:space="preserve">a) Information about services of the Archive is available in the official state language and in English – 1
b) Information about services of the Archive is available only in the official state language – 0.75
c) The Archive website does not provide such information – 0
</t>
    </r>
  </si>
  <si>
    <t>https://www.arhivi.gov.lv/content.aspx?id=711&amp;mainId=711</t>
  </si>
  <si>
    <t>2.4</t>
  </si>
  <si>
    <r>
      <t xml:space="preserve">The Archive website provides information about the access procedure for the researchers, working hours and working rules: </t>
    </r>
    <r>
      <rPr>
        <sz val="11"/>
        <color rgb="FF000000"/>
        <rFont val="Sylfaen"/>
        <family val="1"/>
        <charset val="186"/>
      </rPr>
      <t xml:space="preserve">a) In the official state language and in English – 1
b) Only in the state language – 0.75
c) The Archive website does not provide such information – 0
</t>
    </r>
  </si>
  <si>
    <t>2.5</t>
  </si>
  <si>
    <r>
      <t xml:space="preserve">The Archive website contains a list of archival fonds (or a guide book) with the following key information: </t>
    </r>
    <r>
      <rPr>
        <sz val="11"/>
        <color rgb="FF000000"/>
        <rFont val="Sylfaen"/>
        <family val="1"/>
        <charset val="186"/>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</si>
  <si>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t>http://webcfr.arhivi.gov.lv/</t>
  </si>
  <si>
    <t>There is related database on archival records AND archive is well presented in http://www.archivesportaleurope.net/</t>
  </si>
  <si>
    <t>2.6</t>
  </si>
  <si>
    <r>
      <t xml:space="preserve">The Archive website provides the possibility to request and receive the documents of the finding aid online: </t>
    </r>
    <r>
      <rPr>
        <sz val="11"/>
        <color rgb="FF000000"/>
        <rFont val="Sylfaen"/>
        <family val="1"/>
        <charset val="186"/>
      </rPr>
      <t xml:space="preserve">a) The Finding aid documents are proactively available on the Archive website – 1
b) It is possible to make a request for the finding aid documents and receive them online – 0.75 
c) The Archive website does not have an online request option – 0
</t>
    </r>
  </si>
  <si>
    <t>2.7</t>
  </si>
  <si>
    <r>
      <t xml:space="preserve">The Archive website contains copies of inventories of archive fonds: </t>
    </r>
    <r>
      <rPr>
        <sz val="11"/>
        <color rgb="FF000000"/>
        <rFont val="Sylfaen"/>
        <family val="1"/>
        <charset val="186"/>
      </rPr>
      <t xml:space="preserve">a) 76-100% of fonds – 1 
b) 51-75% of fonds – 0.75 
c) 26-50% of fonds – 0.5 
d) 1-25% of fonds – 0.25 
e) Inventories of fonds are not available – 0
</t>
    </r>
  </si>
  <si>
    <t>2.8</t>
  </si>
  <si>
    <r>
      <t xml:space="preserve">The Archive website provides the ability to request and receive official legal documents (archive notices) online using the system of electronic document turnover in accordance with the legal norms and fees: </t>
    </r>
    <r>
      <rPr>
        <sz val="11"/>
        <color rgb="FF000000"/>
        <rFont val="Sylfaen"/>
        <family val="1"/>
        <charset val="186"/>
      </rPr>
      <t xml:space="preserve">a) It is possible to request as well as receive these documents – 1
b) It is possible to either request or receive these documents – 0.75 
c) The Archive website does not provide this ability – 0
</t>
    </r>
  </si>
  <si>
    <t>https://www.arhivi.gov.lv/content.aspx?id=734&amp;mainId=711</t>
  </si>
  <si>
    <r>
      <t>The Archive website provides the ability to request and receive scanned records online according to the legal norms and fees:</t>
    </r>
    <r>
      <rPr>
        <sz val="11"/>
        <color rgb="FF000000"/>
        <rFont val="Sylfaen"/>
        <family val="1"/>
        <charset val="186"/>
      </rPr>
      <t xml:space="preserve"> a) It is possible – 1 
b) It is not possible – 0 </t>
    </r>
  </si>
  <si>
    <t>https://www.arhivi.gov.lv/content.aspx?id=302&amp;mainId=128</t>
  </si>
  <si>
    <t>2.10</t>
  </si>
  <si>
    <r>
      <t xml:space="preserve">The Archive is obliged by the law or the subordinate legal act to publish periodically the results of its ongoing work (reports) and other public information: </t>
    </r>
    <r>
      <rPr>
        <sz val="11"/>
        <color rgb="FF000000"/>
        <rFont val="Sylfaen"/>
        <family val="1"/>
        <charset val="186"/>
      </rPr>
      <t xml:space="preserve">a) Once every 6 months (apart from annual reports) – 1
b) Annually – 0.75 
c) Once in a period of more than 1 year – 0.5
d) The Archive does not publish such information – 0
</t>
    </r>
  </si>
  <si>
    <t>https://www.arhivi.gov.lv/content.aspx?id=488&amp;mainId=127&amp;mainId=127</t>
  </si>
  <si>
    <t>2.11</t>
  </si>
  <si>
    <r>
      <t xml:space="preserve">The Archive is obligated by the law or the subordinate legal act to publish the following information on its website: </t>
    </r>
    <r>
      <rPr>
        <sz val="11"/>
        <color rgb="FF000000"/>
        <rFont val="Sylfaen"/>
        <family val="1"/>
        <charset val="186"/>
      </rPr>
      <t xml:space="preserve">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
a) All 5 (or more) categories of information are available – 1 
b) Only 3-4 categories of information are available – 0.75 
c) Only 1-2 categories of information are available – 0.25
d) None of the above information is available – 0
</t>
    </r>
  </si>
  <si>
    <t>2.12</t>
  </si>
  <si>
    <r>
      <t xml:space="preserve">The Archive is obligated by the law or the subordinate legal act to publish the following public information on its website: </t>
    </r>
    <r>
      <rPr>
        <sz val="11"/>
        <color rgb="FF000000"/>
        <rFont val="Sylfaen"/>
        <family val="1"/>
        <charset val="186"/>
      </rPr>
      <t xml:space="preserve">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
a) All 6 (or more) categories of information are available – 1 
b) Only categories 1 through 3 are available – 0.5 
c) Only categories 1 through 2 are available – 0.25
d) None of the above information is available – 0
</t>
    </r>
  </si>
  <si>
    <t>Relevant Article from the Law or Link (if applicable)</t>
  </si>
  <si>
    <t>3.1</t>
  </si>
  <si>
    <r>
      <t xml:space="preserve">In order to get access to the archive, the researchers need to provide only their ID card and filled out application or recommendation letter: </t>
    </r>
    <r>
      <rPr>
        <sz val="11"/>
        <color rgb="FF000000"/>
        <rFont val="Sylfaen"/>
        <family val="1"/>
        <charset val="186"/>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186"/>
      </rPr>
      <t xml:space="preserve"> 
</t>
    </r>
  </si>
  <si>
    <t>6. https://www.arhivi.gov.lv/files/files/Ieksejie%20normativie%20akti/Groz_lasitavas%20darbibas%20noteikumos_1.pdf</t>
  </si>
  <si>
    <t>3.2</t>
  </si>
  <si>
    <r>
      <t xml:space="preserve">Individuals can get remote access to the archive via e-mail (or special form on website): </t>
    </r>
    <r>
      <rPr>
        <sz val="11"/>
        <color rgb="FF000000"/>
        <rFont val="Sylfaen"/>
        <family val="1"/>
        <charset val="186"/>
      </rPr>
      <t xml:space="preserve">a) Yes – 1
b) No – 0
</t>
    </r>
  </si>
  <si>
    <t>https://www.arhivi.gov.lv/content.aspx?id=609&amp;mainId=135&amp;mainId=135</t>
  </si>
  <si>
    <t>Contacts are available</t>
  </si>
  <si>
    <t>3.3</t>
  </si>
  <si>
    <r>
      <t xml:space="preserve">Foreign citizens are granted access to the Archive by the Archive on its own and not by another institution (e. g., the Ministry of Foreign Affairs): </t>
    </r>
    <r>
      <rPr>
        <sz val="11"/>
        <color rgb="FF000000"/>
        <rFont val="Sylfaen"/>
        <family val="1"/>
        <charset val="186"/>
      </rPr>
      <t xml:space="preserve">a) Are granted by the archive – 1
b) Are granted by another institution – 0.25
c)  Foreign citizens do not have access to the Archive - 0
</t>
    </r>
  </si>
  <si>
    <t>3.4</t>
  </si>
  <si>
    <r>
      <t>Waiting time after requesting access as a researcher in the Archive is:</t>
    </r>
    <r>
      <rPr>
        <sz val="11"/>
        <color rgb="FF000000"/>
        <rFont val="Sylfaen"/>
        <family val="1"/>
        <charset val="186"/>
      </rPr>
      <t xml:space="preserve"> a) Archive provides access in short order, the same day, after the confirmation of authenticity of the submitted documents – 1
b) 1-2 working days – 0.75
c) 3-5 working days – 0.5
d) more than 5 working days – 0.25</t>
    </r>
  </si>
  <si>
    <t>https://www.arhivi.gov.lv/files/files/Ieksejie%20normativie%20akti/Groz_lasitavas%20darbibas%20noteikumos_1.pdf</t>
  </si>
  <si>
    <t>* - State archive (materials after 1945). In Regional branches – 30 min, in Historical archive – 3 days, in National archive – 3 hours, if order made before 15.00 or next day, cinematographic archive – 5 days, personal documents archive – 2 days.</t>
  </si>
  <si>
    <t>3.5</t>
  </si>
  <si>
    <r>
      <t xml:space="preserve">The number of weekly working hours of the Archive reading room is: </t>
    </r>
    <r>
      <rPr>
        <sz val="11"/>
        <color rgb="FF000000"/>
        <rFont val="Sylfaen"/>
        <family val="1"/>
        <charset val="186"/>
      </rPr>
      <t>a) more than 40 hours – 1
b) 31-40 hours – 0.75
c) 21-30 hours – 0.5
d) 20 hours or less – 0.25</t>
    </r>
  </si>
  <si>
    <t>3.6</t>
  </si>
  <si>
    <t>Every last Thursday of a month and in August reading room is closed</t>
  </si>
  <si>
    <t>3.7</t>
  </si>
  <si>
    <r>
      <t>The Archive grants fully adapted environment for disabled people  to work in the reading room</t>
    </r>
    <r>
      <rPr>
        <sz val="11"/>
        <color rgb="FF000000"/>
        <rFont val="Sylfaen"/>
        <family val="1"/>
        <charset val="186"/>
      </rPr>
      <t xml:space="preserve">: a) Yes – 1
b)  The Archive is partly adapted – 0,5
c) No – 0
</t>
    </r>
  </si>
  <si>
    <t>3.8</t>
  </si>
  <si>
    <r>
      <t xml:space="preserve">Rules of conduct for the researchers are available in the reading rooms in printed or electronic format: </t>
    </r>
    <r>
      <rPr>
        <sz val="11"/>
        <color rgb="FF000000"/>
        <rFont val="Sylfaen"/>
        <family val="1"/>
        <charset val="186"/>
      </rPr>
      <t xml:space="preserve">a) Available – 1
b) Unavailable – 0 </t>
    </r>
  </si>
  <si>
    <t>3.9</t>
  </si>
  <si>
    <r>
      <t xml:space="preserve">In the reading room, the researchers sign a statement that they have read and agreed to follow the rules of conduct, ethics norms and archive legislation: </t>
    </r>
    <r>
      <rPr>
        <sz val="11"/>
        <color rgb="FF000000"/>
        <rFont val="Sylfaen"/>
        <family val="1"/>
        <charset val="186"/>
      </rPr>
      <t>a) The Archive provides the researchers with the relevant documentation to be read and signed – 1 
b) The reading room does not practice this procedure – 0</t>
    </r>
    <r>
      <rPr>
        <b/>
        <sz val="11"/>
        <color rgb="FF000000"/>
        <rFont val="Sylfaen"/>
        <family val="1"/>
        <charset val="186"/>
      </rPr>
      <t xml:space="preserve"> 
</t>
    </r>
  </si>
  <si>
    <t>3.10</t>
  </si>
  <si>
    <r>
      <t xml:space="preserve">Contact information (phone number, e-mail) of the Archive regulatory body or the individual in charge  is available in the reading room for submitting complaints: </t>
    </r>
    <r>
      <rPr>
        <sz val="11"/>
        <color rgb="FF000000"/>
        <rFont val="Sylfaen"/>
        <family val="1"/>
        <charset val="186"/>
      </rPr>
      <t>a) Available – 1
b) Unavailable – 0</t>
    </r>
  </si>
  <si>
    <t>3.11</t>
  </si>
  <si>
    <r>
      <t xml:space="preserve">Access to finding aid documents in the reading room is available: </t>
    </r>
    <r>
      <rPr>
        <sz val="11"/>
        <color rgb="FF000000"/>
        <rFont val="Sylfaen"/>
        <family val="1"/>
        <charset val="186"/>
      </rPr>
      <t>a) In short order if the online version exists, or in a reasonable time for a document (in a paper-based form) to be provided in the readers room – 1
b) The following day – 0.5
c) More than one day later – 0.25</t>
    </r>
  </si>
  <si>
    <t>3.12</t>
  </si>
  <si>
    <t>Finding aid documents are available in an electronic searchable format in the reading room: 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</si>
  <si>
    <t>3.13</t>
  </si>
  <si>
    <t>The archivists share draft inventories of fonds with the researchers if the final versions are lacking (if this does not damage these documents): a) Yes – 1
b) No – 0</t>
  </si>
  <si>
    <t>3.14</t>
  </si>
  <si>
    <r>
      <t xml:space="preserve">The researchers can access the database of the scanned records in the reading room: </t>
    </r>
    <r>
      <rPr>
        <sz val="11"/>
        <color rgb="FF000000"/>
        <rFont val="Sylfaen"/>
        <family val="1"/>
        <charset val="186"/>
      </rPr>
      <t xml:space="preserve">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
</t>
    </r>
  </si>
  <si>
    <t>3.15</t>
  </si>
  <si>
    <r>
      <t xml:space="preserve">The Archive allows the uploading of already scanned records from the Archive server to an electronic data holder: </t>
    </r>
    <r>
      <rPr>
        <sz val="11"/>
        <color rgb="FF000000"/>
        <rFont val="Sylfaen"/>
        <family val="1"/>
        <charset val="186"/>
      </rPr>
      <t>a) Yes, it is free of charge, the researcher pays only for the service (e. g. a CD) - 1
b) Available for a lower price  than scanning - 0.5
c) Available for the price of scanning – 0.25
d)  It is not possible - 0</t>
    </r>
  </si>
  <si>
    <t>3.16</t>
  </si>
  <si>
    <r>
      <t xml:space="preserve">Waiting time after a researcher orders a record: </t>
    </r>
    <r>
      <rPr>
        <sz val="11"/>
        <color rgb="FF000000"/>
        <rFont val="Sylfaen"/>
        <family val="1"/>
        <charset val="186"/>
      </rPr>
      <t>a) 0-24 hours – 1
b) 1-2 working days – 0.75
c) 3-4 working days – 0.5
d) more than 5 working days – 0.25</t>
    </r>
  </si>
  <si>
    <t>3.17</t>
  </si>
  <si>
    <r>
      <t xml:space="preserve">Number of records a researcher can order simultaneously: </t>
    </r>
    <r>
      <rPr>
        <sz val="11"/>
        <color rgb="FF000000"/>
        <rFont val="Sylfaen"/>
        <family val="1"/>
        <charset val="186"/>
      </rPr>
      <t>a) more than 20 files – 1
b) 11-20 files – 0.75
c) 6-10 files – 0.5
d) 1-5 files – 0.25</t>
    </r>
  </si>
  <si>
    <t>3.18</t>
  </si>
  <si>
    <r>
      <t xml:space="preserve">A researcher can make a onetime bulk order – a request of more files than is permitted, if they are contained in one collection or box: </t>
    </r>
    <r>
      <rPr>
        <sz val="11"/>
        <color rgb="FF000000"/>
        <rFont val="Sylfaen"/>
        <family val="1"/>
        <charset val="186"/>
      </rPr>
      <t>a) This option is available – 1
b) This option is unavailable – 0</t>
    </r>
  </si>
  <si>
    <t>3.19</t>
  </si>
  <si>
    <r>
      <t xml:space="preserve">A researcher can submit online requests for the files that can be picked up in the reading room after a pre-determined period: </t>
    </r>
    <r>
      <rPr>
        <sz val="11"/>
        <color rgb="FF000000"/>
        <rFont val="Sylfaen"/>
        <family val="1"/>
        <charset val="186"/>
      </rPr>
      <t>a) This option is available – 1
b) This option is unavailable – 0</t>
    </r>
  </si>
  <si>
    <t>3.20</t>
  </si>
  <si>
    <r>
      <t>The cost of copying one page of a record (in a standard time limit) is:</t>
    </r>
    <r>
      <rPr>
        <sz val="11"/>
        <color rgb="FF000000"/>
        <rFont val="Sylfaen"/>
        <family val="1"/>
        <charset val="186"/>
      </rPr>
      <t xml:space="preserve"> a) 0%-0.09% of the average wage in the country – 1
b) 0.1% - 0.19% – 0.75 
c) 0.2% and more – 0.25</t>
    </r>
  </si>
  <si>
    <t>https://likumi.lv/ta/id/259999#piel0</t>
  </si>
  <si>
    <t>1 page b/w xerocopy 1 eur</t>
  </si>
  <si>
    <t>3.21</t>
  </si>
  <si>
    <r>
      <t xml:space="preserve">The cost of copying one photo (in a standard time limit) is: </t>
    </r>
    <r>
      <rPr>
        <sz val="11"/>
        <color rgb="FF000000"/>
        <rFont val="Sylfaen"/>
        <family val="1"/>
        <charset val="186"/>
      </rPr>
      <t>a) 0%-0.49% of the average wage in the country – 1 
b) 0.5%-1.49% – 0.75 
c) 1.5% and more – 0.25</t>
    </r>
  </si>
  <si>
    <t>1 negative - 7.11 eur</t>
  </si>
  <si>
    <t>3.22</t>
  </si>
  <si>
    <r>
      <t xml:space="preserve">Discounts defined by the law or the subordinate legal act on the paid archival services in the reading room apply to: </t>
    </r>
    <r>
      <rPr>
        <sz val="11"/>
        <color rgb="FF000000"/>
        <rFont val="Sylfaen"/>
        <family val="1"/>
        <charset val="186"/>
      </rPr>
      <t xml:space="preserve">1) Persons with disabilities;
2) War veterans and persons with similar status;
3) Rehabilitated victims of repressions;
4) Internally displaced individuals / refugees;
5) Socially vulnerable persons;
6) School students;
7) University students;
8) Pensioners;
9) Persons with academic degrees.
a) Discounts apply to all 9 groups – 1 
b) Discounts apply only to 6-8 groups – 0.75
c) Discounts apply only to 4-5 groups – 0.5
d) Discounts apply only to 1-3 groups – 0.25
e) The Archive does not offer any discounts – 0 
</t>
    </r>
  </si>
  <si>
    <t>3.23</t>
  </si>
  <si>
    <r>
      <t>Discounts defined by the law or the subordinate legal act on the paid archival services in the reading room apply equally to domestic and foreign citizens:</t>
    </r>
    <r>
      <rPr>
        <sz val="11"/>
        <color rgb="FF000000"/>
        <rFont val="Sylfaen"/>
        <family val="1"/>
        <charset val="186"/>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</si>
  <si>
    <t>3.24</t>
  </si>
  <si>
    <r>
      <t xml:space="preserve">Researchers can use stationary computers in the Archive reading room: </t>
    </r>
    <r>
      <rPr>
        <sz val="11"/>
        <color rgb="FF000000"/>
        <rFont val="Sylfaen"/>
        <family val="1"/>
        <charset val="186"/>
      </rPr>
      <t>a) Yes – 1 
b) No – 0</t>
    </r>
  </si>
  <si>
    <t>3.25</t>
  </si>
  <si>
    <r>
      <t xml:space="preserve">Researchers are allowed to use their own electronic devices for processing and storing information (computers, tablets, flash drives, external hard drives) in the Archive reading room: </t>
    </r>
    <r>
      <rPr>
        <sz val="11"/>
        <color rgb="FF000000"/>
        <rFont val="Sylfaen"/>
        <family val="1"/>
        <charset val="186"/>
      </rPr>
      <t>a) Yes – 1 
b) No – 0</t>
    </r>
  </si>
  <si>
    <t>3.26</t>
  </si>
  <si>
    <r>
      <t xml:space="preserve">The Archive reading room has internet access: </t>
    </r>
    <r>
      <rPr>
        <sz val="11"/>
        <color rgb="FF000000"/>
        <rFont val="Sylfaen"/>
        <family val="1"/>
        <charset val="186"/>
      </rPr>
      <t>a) Yes – 1 
b) No – 0</t>
    </r>
  </si>
  <si>
    <t>3.27</t>
  </si>
  <si>
    <r>
      <t xml:space="preserve">If the Archive has a microfilm collection a microfilm reader is available for use in the reading room: </t>
    </r>
    <r>
      <rPr>
        <sz val="11"/>
        <color rgb="FF000000"/>
        <rFont val="Sylfaen"/>
        <family val="1"/>
        <charset val="186"/>
      </rPr>
      <t xml:space="preserve">a) The Archive offers a microfilm reader – 1
b) The Archive has a microfilm collection, but does not offer a microfilm reader – 0
</t>
    </r>
  </si>
  <si>
    <t>3.28</t>
  </si>
  <si>
    <r>
      <t xml:space="preserve">Working conditions with the microfilms at the reading room: </t>
    </r>
    <r>
      <rPr>
        <sz val="11"/>
        <color rgb="FF000000"/>
        <rFont val="Sylfaen"/>
        <family val="1"/>
        <charset val="186"/>
      </rPr>
      <t xml:space="preserve">1) The Archive offers the possibility to save the microfilm files in PDF format for free;
2) The Archive allows to take pictures from the microfilm files (screen);
3) The Archive allows to print the microfilm files for a fee;
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
</t>
    </r>
  </si>
  <si>
    <t>3.29</t>
  </si>
  <si>
    <r>
      <t xml:space="preserve">Photographing of records in the Archive reading room is allowed using the researcher’s own copying devices (photo camera, cell phone, portable scanner): </t>
    </r>
    <r>
      <rPr>
        <sz val="11"/>
        <color rgb="FF000000"/>
        <rFont val="Sylfaen"/>
        <family val="1"/>
        <charset val="186"/>
      </rPr>
      <t xml:space="preserve">a) Allowed and free of charge – 1
b) Allowed but not free of charge – 0.25
c) Photographing of records using the researcher’s own devices is prohibited – 0
</t>
    </r>
  </si>
  <si>
    <t>3.30</t>
  </si>
  <si>
    <r>
      <t xml:space="preserve">After the copies of records are ordered a researcher has to wait for: </t>
    </r>
    <r>
      <rPr>
        <sz val="11"/>
        <color rgb="FF000000"/>
        <rFont val="Sylfaen"/>
        <family val="1"/>
        <charset val="186"/>
      </rPr>
      <t>a) 0-24 hours – 1
b) 1-2 working days – 0.75
c) 3-4 working days – 0.5
d) 5 working days or more – 0.25</t>
    </r>
  </si>
  <si>
    <t>3.31</t>
  </si>
  <si>
    <r>
      <t xml:space="preserve">Number of record copies a researcher can order simultaneously: </t>
    </r>
    <r>
      <rPr>
        <sz val="11"/>
        <color rgb="FF000000"/>
        <rFont val="Sylfaen"/>
        <family val="1"/>
        <charset val="186"/>
      </rPr>
      <t>a) Unlimited (within reasonable limits) – 1
b) 51-100 scanned pages – 0.75
c) 21-50 scanned pages – 0.5
d) 1-20 scanned pages – 0.25</t>
    </r>
  </si>
  <si>
    <t>3.32</t>
  </si>
  <si>
    <r>
      <t xml:space="preserve">In case the archive refuses a researcher access to the damaged record or file: </t>
    </r>
    <r>
      <rPr>
        <sz val="11"/>
        <color rgb="FF000000"/>
        <rFont val="Sylfaen"/>
        <family val="1"/>
        <charset val="186"/>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</si>
  <si>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t>3.33</t>
  </si>
  <si>
    <r>
      <t xml:space="preserve">The Archive has a list of damaged records or files that cannot be provided and the researchers are informed about it beforehand: </t>
    </r>
    <r>
      <rPr>
        <sz val="11"/>
        <color rgb="FF000000"/>
        <rFont val="Sylfaen"/>
        <family val="1"/>
        <charset val="186"/>
      </rPr>
      <t xml:space="preserve">a) The Archive has such a list and provides it to the researchers – 1
b) The Archive has such a list but does not provide it to the researchers – 0.5 
c) The Archive does not have such a list – 0
</t>
    </r>
  </si>
  <si>
    <t>3.34</t>
  </si>
  <si>
    <r>
      <t xml:space="preserve">The period of time defined by the subordinate legal act for the restoration of the damaged records or files is: </t>
    </r>
    <r>
      <rPr>
        <sz val="11"/>
        <color rgb="FF000000"/>
        <rFont val="Sylfaen"/>
        <family val="1"/>
        <charset val="186"/>
      </rPr>
      <t xml:space="preserve">a) 1 year or less - 1
b) more than 1 year - 0.5
c) Is not defined - 0
</t>
    </r>
  </si>
  <si>
    <t>3.35</t>
  </si>
  <si>
    <r>
      <t xml:space="preserve">Individuals that are unable to visit the archive personally can hire a proxy researcher: </t>
    </r>
    <r>
      <rPr>
        <sz val="11"/>
        <color rgb="FF000000"/>
        <rFont val="Sylfaen"/>
        <family val="1"/>
        <charset val="186"/>
      </rPr>
      <t xml:space="preserve">a) The Archive has its own proxy researchers or can provide contacts of private proxy researchers – 1
b) The Archive does not provide such a service – 0
</t>
    </r>
  </si>
  <si>
    <t>3.36</t>
  </si>
  <si>
    <r>
      <t xml:space="preserve">In case if the answer to the  previous question (N3.35) is positive: </t>
    </r>
    <r>
      <rPr>
        <sz val="11"/>
        <color rgb="FF000000"/>
        <rFont val="Sylfaen"/>
        <family val="1"/>
        <charset val="186"/>
      </rPr>
      <t>a) Individuals interested in using the archive remotely can select any proxy researcher they like – 1  
b) Proxy researchers are selected by the Archive – 0.25</t>
    </r>
    <r>
      <rPr>
        <b/>
        <sz val="11"/>
        <color rgb="FF000000"/>
        <rFont val="Sylfaen"/>
        <family val="1"/>
        <charset val="186"/>
      </rPr>
      <t xml:space="preserve"> 
</t>
    </r>
  </si>
  <si>
    <t>3.37</t>
  </si>
  <si>
    <r>
      <t xml:space="preserve">Publication rights and terms: </t>
    </r>
    <r>
      <rPr>
        <sz val="11"/>
        <color rgb="FF000000"/>
        <rFont val="Sylfaen"/>
        <family val="1"/>
        <charset val="186"/>
      </rPr>
      <t xml:space="preserve">a) Publication of the archival records is free and the responsibility to mention the Archive lies with the author – 1
b) Publication of archival records must be agreed with the Archive – 0.25
</t>
    </r>
  </si>
  <si>
    <t>Maximum points to receive in all benchmark indicator groups:</t>
  </si>
  <si>
    <t>Maximum amount of points relevant to the current archive:</t>
  </si>
  <si>
    <t>Overall received points:</t>
  </si>
  <si>
    <t>Percentage of overall openness:</t>
  </si>
  <si>
    <t>Execption from law of personal data protection is done in a law of storage and usage documents of former KGB archive</t>
  </si>
  <si>
    <r>
      <t xml:space="preserve">The Archive allows other public institutions, private organizations and citizens to use its files/records for exhibition or other purposes that do not endanger the physical condition of the files/records: </t>
    </r>
    <r>
      <rPr>
        <sz val="11"/>
        <rFont val="Sylfaen"/>
        <family val="1"/>
        <charset val="186"/>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a) The 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rFont val="Sylfaen"/>
        <family val="1"/>
        <charset val="186"/>
      </rPr>
      <t xml:space="preserve">
</t>
    </r>
  </si>
  <si>
    <t>Country: Latvia</t>
  </si>
  <si>
    <t>Archive: State Archive of Latvia</t>
  </si>
  <si>
    <t>Evaluator: E.Engīzers</t>
  </si>
  <si>
    <t>Evaluator: E. Engīzers</t>
  </si>
  <si>
    <t>Evaluator’s Commentary: Final evaluation in numbers can be used to compare archive policy in overlooked countries, but as in some countries practiceс significantly differ from the order prescribed in legal framework (a), questionnaire covers not only issues of openness of archives but also accessibility and pricing policies (b), total numbers of evaluation do not show the level of archive openness in clearly understandable format. For example, in Latvia, since it is allowed to take photographs of documents without any charge, issue of prices of copies of materials are really unimportant, but issues of physical accessibility or web page content are important, but give 0 impact on question of openness of the archive.</t>
  </si>
  <si>
    <t>2.9</t>
  </si>
  <si>
    <r>
      <t xml:space="preserve">The number of days per year when the reading rooms are closed (excluding weekends and public holidays): </t>
    </r>
    <r>
      <rPr>
        <sz val="11"/>
        <color rgb="FF000000"/>
        <rFont val="Sylfaen"/>
        <family val="1"/>
        <charset val="186"/>
      </rPr>
      <t>a) 0-12 working days – 1
b) 13-31 working days – 0.75
c) more than 31 working days – 0.25</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</si>
</sst>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charset val="186"/>
    </font>
    <font>
      <b/>
      <sz val="11"/>
      <color rgb="FF000000"/>
      <name val="Calibri"/>
      <family val="2"/>
      <charset val="186"/>
    </font>
    <font>
      <sz val="11"/>
      <color rgb="FFFFFFFF"/>
      <name val="Calibri"/>
      <family val="2"/>
      <charset val="186"/>
    </font>
    <font>
      <b/>
      <sz val="14"/>
      <color rgb="FF000000"/>
      <name val="Sylfaen"/>
      <family val="1"/>
      <charset val="186"/>
    </font>
    <font>
      <sz val="14"/>
      <color rgb="FF000000"/>
      <name val="Sylfaen"/>
      <family val="1"/>
      <charset val="186"/>
    </font>
    <font>
      <b/>
      <sz val="11"/>
      <color rgb="FF000000"/>
      <name val="Sylfaen"/>
      <family val="1"/>
      <charset val="186"/>
    </font>
    <font>
      <sz val="11"/>
      <color rgb="FFFFFFFF"/>
      <name val="Sylfaen"/>
      <family val="1"/>
      <charset val="186"/>
    </font>
    <font>
      <sz val="11"/>
      <color rgb="FF000000"/>
      <name val="Sylfaen"/>
      <family val="1"/>
      <charset val="186"/>
    </font>
    <font>
      <b/>
      <sz val="9"/>
      <color rgb="FF000000"/>
      <name val="Tahoma"/>
      <family val="2"/>
      <charset val="186"/>
    </font>
    <font>
      <sz val="9"/>
      <color rgb="FF000000"/>
      <name val="Tahoma"/>
      <family val="2"/>
      <charset val="186"/>
    </font>
    <font>
      <sz val="11"/>
      <name val="Sylfaen"/>
      <family val="1"/>
      <charset val="186"/>
    </font>
    <font>
      <sz val="11"/>
      <color rgb="FFFF0000"/>
      <name val="Sylfaen"/>
      <family val="1"/>
      <charset val="186"/>
    </font>
    <font>
      <b/>
      <sz val="11"/>
      <color rgb="FFFF0000"/>
      <name val="Calibri"/>
      <family val="2"/>
      <charset val="186"/>
    </font>
    <font>
      <sz val="11"/>
      <color rgb="FFFF0000"/>
      <name val="Calibri"/>
      <family val="2"/>
      <charset val="186"/>
    </font>
    <font>
      <sz val="11"/>
      <color rgb="FF333333"/>
      <name val="Sylfaen"/>
      <family val="1"/>
      <charset val="186"/>
    </font>
    <font>
      <u/>
      <sz val="11"/>
      <color rgb="FF0563C1"/>
      <name val="Calibri"/>
      <family val="2"/>
      <charset val="186"/>
    </font>
    <font>
      <b/>
      <sz val="11"/>
      <name val="Sylfaen"/>
      <family val="1"/>
      <charset val="186"/>
    </font>
    <font>
      <b/>
      <sz val="11"/>
      <name val="Calibri"/>
      <family val="2"/>
      <charset val="186"/>
    </font>
    <font>
      <sz val="11"/>
      <color theme="0"/>
      <name val="Calibri"/>
      <family val="2"/>
      <charset val="186"/>
    </font>
  </fonts>
  <fills count="5">
    <fill>
      <patternFill patternType="none"/>
    </fill>
    <fill>
      <patternFill patternType="gray125"/>
    </fill>
    <fill>
      <patternFill patternType="solid">
        <fgColor rgb="FFFFFFFF"/>
        <bgColor rgb="FFFFFFCC"/>
      </patternFill>
    </fill>
    <fill>
      <patternFill patternType="solid">
        <fgColor theme="0"/>
        <bgColor rgb="FFFFFF00"/>
      </patternFill>
    </fill>
    <fill>
      <patternFill patternType="solid">
        <fgColor theme="0"/>
        <bgColor indexed="64"/>
      </patternFill>
    </fill>
  </fills>
  <borders count="12">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rgb="FFFF0000"/>
      </left>
      <right style="thick">
        <color rgb="FFFF0000"/>
      </right>
      <top style="thick">
        <color rgb="FFFF0000"/>
      </top>
      <bottom style="thick">
        <color auto="1"/>
      </bottom>
      <diagonal/>
    </border>
    <border>
      <left/>
      <right style="thick">
        <color auto="1"/>
      </right>
      <top style="thick">
        <color auto="1"/>
      </top>
      <bottom style="thick">
        <color auto="1"/>
      </bottom>
      <diagonal/>
    </border>
    <border>
      <left style="thick">
        <color rgb="FFFF0000"/>
      </left>
      <right style="thick">
        <color rgb="FFFF0000"/>
      </right>
      <top style="thick">
        <color auto="1"/>
      </top>
      <bottom style="thick">
        <color auto="1"/>
      </bottom>
      <diagonal/>
    </border>
    <border>
      <left style="thick">
        <color rgb="FFFF0000"/>
      </left>
      <right style="thick">
        <color rgb="FFFF0000"/>
      </right>
      <top style="thick">
        <color auto="1"/>
      </top>
      <bottom style="thick">
        <color rgb="FFFF0000"/>
      </bottom>
      <diagonal/>
    </border>
    <border>
      <left/>
      <right style="thick">
        <color auto="1"/>
      </right>
      <top style="thick">
        <color auto="1"/>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top/>
      <bottom style="thick">
        <color auto="1"/>
      </bottom>
      <diagonal/>
    </border>
    <border>
      <left style="thick">
        <color rgb="FFFF0000"/>
      </left>
      <right style="thick">
        <color auto="1"/>
      </right>
      <top style="thick">
        <color auto="1"/>
      </top>
      <bottom style="thick">
        <color auto="1"/>
      </bottom>
      <diagonal/>
    </border>
  </borders>
  <cellStyleXfs count="1">
    <xf numFmtId="0" fontId="0" fillId="0" borderId="0"/>
  </cellStyleXfs>
  <cellXfs count="106">
    <xf numFmtId="0" fontId="0" fillId="0" borderId="0" xfId="0"/>
    <xf numFmtId="0" fontId="0" fillId="2" borderId="0" xfId="0" applyFill="1"/>
    <xf numFmtId="0" fontId="0" fillId="0" borderId="0" xfId="0" applyAlignment="1">
      <alignment horizontal="center" vertical="center"/>
    </xf>
    <xf numFmtId="0" fontId="0" fillId="0" borderId="0" xfId="0" applyAlignment="1">
      <alignment wrapText="1"/>
    </xf>
    <xf numFmtId="0" fontId="1" fillId="0" borderId="0" xfId="0" applyFont="1" applyAlignment="1">
      <alignment horizontal="center" vertical="center"/>
    </xf>
    <xf numFmtId="0" fontId="2" fillId="0" borderId="0" xfId="0" applyFont="1"/>
    <xf numFmtId="0" fontId="2" fillId="2" borderId="0" xfId="0" applyFont="1" applyFill="1"/>
    <xf numFmtId="0" fontId="0" fillId="2" borderId="0" xfId="0" applyFill="1" applyAlignment="1">
      <alignment horizontal="center" vertical="center"/>
    </xf>
    <xf numFmtId="0" fontId="0" fillId="2" borderId="0" xfId="0" applyFill="1" applyAlignment="1">
      <alignment wrapText="1"/>
    </xf>
    <xf numFmtId="0" fontId="1"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2" fillId="0" borderId="0" xfId="0" applyFont="1" applyAlignment="1">
      <alignment horizontal="center" vertical="center"/>
    </xf>
    <xf numFmtId="0" fontId="7" fillId="0" borderId="1" xfId="0" applyFont="1" applyBorder="1" applyAlignment="1">
      <alignment horizontal="center" vertical="center" wrapText="1"/>
    </xf>
    <xf numFmtId="0" fontId="5" fillId="0" borderId="2" xfId="0" applyFont="1" applyBorder="1" applyAlignment="1">
      <alignment horizontal="left" vertical="center" wrapText="1"/>
    </xf>
    <xf numFmtId="0" fontId="7" fillId="0" borderId="5" xfId="0" applyFont="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left" vertical="center" wrapText="1"/>
    </xf>
    <xf numFmtId="0" fontId="0" fillId="2" borderId="1" xfId="0" applyFill="1" applyBorder="1"/>
    <xf numFmtId="0" fontId="2" fillId="0" borderId="0" xfId="0" applyFont="1" applyAlignment="1">
      <alignment vertical="center"/>
    </xf>
    <xf numFmtId="0" fontId="2" fillId="0" borderId="0" xfId="0" applyFont="1" applyAlignment="1"/>
    <xf numFmtId="0" fontId="7" fillId="0" borderId="2" xfId="0" applyFont="1" applyBorder="1" applyAlignment="1">
      <alignment horizontal="left" vertical="center" wrapText="1"/>
    </xf>
    <xf numFmtId="0" fontId="7" fillId="0" borderId="1" xfId="0" applyFont="1" applyBorder="1" applyAlignment="1">
      <alignment horizontal="center" vertical="center"/>
    </xf>
    <xf numFmtId="0" fontId="0" fillId="0" borderId="5" xfId="0" applyFont="1" applyBorder="1" applyAlignment="1">
      <alignment horizontal="center" vertical="center"/>
    </xf>
    <xf numFmtId="0" fontId="5" fillId="0" borderId="2" xfId="0" applyFont="1" applyBorder="1" applyAlignment="1">
      <alignment horizontal="left" wrapText="1"/>
    </xf>
    <xf numFmtId="0" fontId="0" fillId="0" borderId="6" xfId="0" applyFont="1" applyBorder="1" applyAlignment="1">
      <alignment horizontal="center" vertical="center"/>
    </xf>
    <xf numFmtId="0" fontId="5" fillId="0" borderId="1" xfId="0" applyFont="1" applyBorder="1" applyAlignment="1">
      <alignment horizontal="left" wrapText="1"/>
    </xf>
    <xf numFmtId="0" fontId="1" fillId="0" borderId="1" xfId="0" applyFont="1" applyBorder="1" applyAlignment="1">
      <alignment horizontal="center" vertical="center"/>
    </xf>
    <xf numFmtId="0" fontId="5" fillId="0" borderId="1" xfId="0" applyFont="1" applyBorder="1" applyAlignment="1">
      <alignment horizontal="left" vertical="center" wrapText="1"/>
    </xf>
    <xf numFmtId="10" fontId="1" fillId="0" borderId="1" xfId="0" applyNumberFormat="1" applyFont="1" applyBorder="1" applyAlignment="1">
      <alignment horizontal="center" vertical="center"/>
    </xf>
    <xf numFmtId="0" fontId="5" fillId="0" borderId="2" xfId="0" applyFont="1" applyBorder="1" applyAlignment="1">
      <alignment wrapText="1"/>
    </xf>
    <xf numFmtId="0" fontId="7" fillId="0" borderId="1" xfId="0" applyFont="1" applyBorder="1" applyAlignment="1">
      <alignment horizontal="left" vertical="center" wrapText="1"/>
    </xf>
    <xf numFmtId="0" fontId="0" fillId="0" borderId="1" xfId="0" applyBorder="1"/>
    <xf numFmtId="0" fontId="5" fillId="0" borderId="2" xfId="0" applyFont="1" applyBorder="1" applyAlignment="1">
      <alignment vertical="center" wrapText="1"/>
    </xf>
    <xf numFmtId="0" fontId="13" fillId="0" borderId="0" xfId="0" applyFont="1"/>
    <xf numFmtId="0" fontId="14" fillId="0" borderId="1" xfId="0" applyFont="1" applyBorder="1" applyAlignment="1">
      <alignment horizontal="center" vertical="center" wrapText="1"/>
    </xf>
    <xf numFmtId="0" fontId="0" fillId="0" borderId="7" xfId="0" applyBorder="1" applyAlignment="1">
      <alignment horizontal="center" vertical="center"/>
    </xf>
    <xf numFmtId="0" fontId="0" fillId="0" borderId="0" xfId="0" applyBorder="1" applyAlignment="1">
      <alignment wrapText="1"/>
    </xf>
    <xf numFmtId="0" fontId="0" fillId="0" borderId="0" xfId="0" applyBorder="1" applyAlignment="1">
      <alignment horizontal="center" vertical="center"/>
    </xf>
    <xf numFmtId="0" fontId="0" fillId="0" borderId="0" xfId="0" applyAlignment="1">
      <alignment horizontal="left" wrapText="1"/>
    </xf>
    <xf numFmtId="0" fontId="2" fillId="0" borderId="0" xfId="0" applyFont="1" applyAlignment="1">
      <alignment horizontal="right"/>
    </xf>
    <xf numFmtId="0" fontId="5" fillId="0" borderId="8" xfId="0" applyFont="1" applyBorder="1" applyAlignment="1">
      <alignment horizontal="center" vertical="center" wrapText="1"/>
    </xf>
    <xf numFmtId="0" fontId="7" fillId="0" borderId="2" xfId="0" applyFont="1" applyBorder="1" applyAlignment="1">
      <alignment horizontal="center" vertical="center" wrapText="1"/>
    </xf>
    <xf numFmtId="0" fontId="14" fillId="0" borderId="2" xfId="0" applyFont="1" applyBorder="1" applyAlignment="1">
      <alignmen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10" xfId="0" applyFont="1" applyBorder="1" applyAlignment="1">
      <alignment vertical="center" wrapText="1"/>
    </xf>
    <xf numFmtId="0" fontId="0" fillId="0" borderId="0" xfId="0"/>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2" xfId="0" applyFont="1" applyBorder="1" applyAlignment="1">
      <alignment vertical="center" wrapText="1"/>
    </xf>
    <xf numFmtId="0" fontId="0" fillId="0" borderId="5" xfId="0" applyFont="1" applyBorder="1" applyAlignment="1">
      <alignment horizontal="center" vertical="center"/>
    </xf>
    <xf numFmtId="0" fontId="0" fillId="0" borderId="4" xfId="0" applyBorder="1" applyAlignment="1">
      <alignment horizontal="center" vertical="center"/>
    </xf>
    <xf numFmtId="0" fontId="14" fillId="0" borderId="10" xfId="0" applyFont="1" applyBorder="1" applyAlignment="1">
      <alignment vertical="center" wrapText="1"/>
    </xf>
    <xf numFmtId="0" fontId="2" fillId="0" borderId="0" xfId="0" applyFont="1"/>
    <xf numFmtId="0" fontId="0" fillId="0" borderId="0" xfId="0" applyFont="1"/>
    <xf numFmtId="0" fontId="0" fillId="0" borderId="1" xfId="0" applyFont="1" applyBorder="1" applyAlignment="1">
      <alignment wrapText="1"/>
    </xf>
    <xf numFmtId="0" fontId="5" fillId="0" borderId="8" xfId="0" applyFont="1" applyBorder="1" applyAlignment="1">
      <alignment horizontal="left" vertical="center" wrapText="1"/>
    </xf>
    <xf numFmtId="49" fontId="7" fillId="0" borderId="1" xfId="0" applyNumberFormat="1" applyFont="1" applyBorder="1" applyAlignment="1">
      <alignment horizontal="center" vertical="center" wrapText="1"/>
    </xf>
    <xf numFmtId="0" fontId="5" fillId="0" borderId="2" xfId="0" applyFont="1" applyBorder="1" applyAlignment="1">
      <alignment horizontal="left" vertical="top" wrapText="1"/>
    </xf>
    <xf numFmtId="0" fontId="7" fillId="0" borderId="3" xfId="0" applyFont="1" applyBorder="1" applyAlignment="1">
      <alignment horizontal="center" vertical="center" wrapText="1"/>
    </xf>
    <xf numFmtId="0" fontId="0" fillId="0" borderId="1" xfId="0" applyFont="1" applyBorder="1" applyAlignment="1" applyProtection="1">
      <alignment horizontal="left" vertical="center" wrapText="1"/>
    </xf>
    <xf numFmtId="0" fontId="0" fillId="0" borderId="0" xfId="0" applyFont="1" applyAlignment="1">
      <alignment wrapText="1"/>
    </xf>
    <xf numFmtId="49" fontId="7" fillId="0" borderId="1" xfId="0" applyNumberFormat="1" applyFont="1" applyBorder="1" applyAlignment="1">
      <alignment horizontal="center" vertical="center"/>
    </xf>
    <xf numFmtId="0" fontId="0" fillId="0" borderId="1" xfId="0" applyFont="1" applyBorder="1"/>
    <xf numFmtId="0" fontId="0" fillId="0" borderId="1" xfId="0" applyBorder="1" applyAlignment="1" applyProtection="1">
      <alignment horizontal="left" vertical="center" wrapText="1"/>
    </xf>
    <xf numFmtId="0" fontId="0" fillId="0" borderId="1" xfId="0" applyBorder="1" applyAlignment="1">
      <alignment wrapText="1"/>
    </xf>
    <xf numFmtId="0" fontId="0" fillId="0" borderId="11" xfId="0" applyBorder="1" applyAlignment="1">
      <alignment horizontal="center" vertical="center"/>
    </xf>
    <xf numFmtId="0" fontId="7" fillId="0" borderId="1" xfId="0" applyFont="1" applyBorder="1" applyAlignment="1">
      <alignment vertical="center" wrapText="1"/>
    </xf>
    <xf numFmtId="0" fontId="0" fillId="0" borderId="0" xfId="0" applyFont="1"/>
    <xf numFmtId="0" fontId="0" fillId="0" borderId="4" xfId="0" applyFont="1" applyBorder="1" applyAlignment="1">
      <alignment horizontal="center" vertical="center"/>
    </xf>
    <xf numFmtId="0" fontId="15" fillId="0" borderId="0" xfId="0" applyFont="1" applyAlignment="1">
      <alignment wrapText="1"/>
    </xf>
    <xf numFmtId="0" fontId="0" fillId="0" borderId="1" xfId="0" applyFont="1" applyBorder="1" applyAlignment="1" applyProtection="1">
      <alignment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4" fillId="0" borderId="1" xfId="0" applyFont="1" applyBorder="1" applyAlignment="1">
      <alignment wrapText="1"/>
    </xf>
    <xf numFmtId="0" fontId="7" fillId="0" borderId="6"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10" fontId="3" fillId="0" borderId="1" xfId="0" applyNumberFormat="1" applyFont="1" applyBorder="1" applyAlignment="1">
      <alignment horizontal="center" vertical="center"/>
    </xf>
    <xf numFmtId="0" fontId="5" fillId="3" borderId="2" xfId="0" applyFont="1" applyFill="1" applyBorder="1" applyAlignment="1">
      <alignment vertical="center" wrapText="1"/>
    </xf>
    <xf numFmtId="0" fontId="0" fillId="3" borderId="5" xfId="0" applyFont="1" applyFill="1" applyBorder="1" applyAlignment="1">
      <alignment horizontal="center" vertical="center"/>
    </xf>
    <xf numFmtId="0" fontId="16" fillId="3" borderId="2" xfId="0" applyFont="1" applyFill="1" applyBorder="1" applyAlignment="1">
      <alignment horizontal="left" vertical="center" wrapText="1"/>
    </xf>
    <xf numFmtId="0" fontId="17" fillId="4" borderId="5" xfId="0" applyFont="1" applyFill="1" applyBorder="1" applyAlignment="1">
      <alignment horizontal="center" vertical="center"/>
    </xf>
    <xf numFmtId="0" fontId="5" fillId="3" borderId="2" xfId="0" applyFont="1" applyFill="1" applyBorder="1" applyAlignment="1">
      <alignment horizontal="left" wrapText="1"/>
    </xf>
    <xf numFmtId="0" fontId="5" fillId="3" borderId="2" xfId="0" applyFont="1" applyFill="1" applyBorder="1" applyAlignment="1">
      <alignment horizontal="left" vertical="center" wrapText="1"/>
    </xf>
    <xf numFmtId="0" fontId="5" fillId="3" borderId="2" xfId="0" applyFont="1" applyFill="1" applyBorder="1" applyAlignment="1">
      <alignment horizontal="left" vertical="center" wrapText="1" shrinkToFit="1"/>
    </xf>
    <xf numFmtId="0" fontId="5" fillId="4" borderId="2" xfId="0" applyFont="1" applyFill="1" applyBorder="1" applyAlignment="1">
      <alignment horizontal="left" wrapText="1"/>
    </xf>
    <xf numFmtId="0" fontId="0" fillId="4" borderId="5" xfId="0" applyFont="1" applyFill="1" applyBorder="1" applyAlignment="1">
      <alignment horizontal="center" vertical="center"/>
    </xf>
    <xf numFmtId="0" fontId="5" fillId="4" borderId="2" xfId="0" applyFont="1" applyFill="1" applyBorder="1" applyAlignment="1">
      <alignment horizontal="left" vertical="center" wrapText="1"/>
    </xf>
    <xf numFmtId="0" fontId="18" fillId="0" borderId="0" xfId="0" applyFont="1"/>
    <xf numFmtId="0" fontId="12" fillId="0" borderId="1" xfId="0" applyFont="1" applyBorder="1" applyAlignment="1">
      <alignment wrapText="1"/>
    </xf>
    <xf numFmtId="0" fontId="13" fillId="0" borderId="1" xfId="0" applyFont="1" applyBorder="1" applyAlignment="1">
      <alignment wrapText="1"/>
    </xf>
    <xf numFmtId="0" fontId="2" fillId="0" borderId="1" xfId="0" applyFont="1" applyBorder="1" applyAlignment="1">
      <alignment wrapText="1"/>
    </xf>
    <xf numFmtId="0" fontId="5" fillId="0" borderId="1" xfId="0" applyFont="1" applyBorder="1" applyAlignment="1">
      <alignment horizontal="left" vertical="center" wrapText="1"/>
    </xf>
    <xf numFmtId="0" fontId="3" fillId="0" borderId="1" xfId="0" applyFont="1" applyBorder="1" applyAlignment="1">
      <alignment wrapText="1"/>
    </xf>
    <xf numFmtId="0" fontId="4" fillId="0" borderId="1" xfId="0" applyFont="1" applyBorder="1" applyAlignment="1">
      <alignment vertical="center" wrapText="1"/>
    </xf>
    <xf numFmtId="0" fontId="5" fillId="0" borderId="1" xfId="0" applyFont="1" applyBorder="1" applyAlignment="1">
      <alignment horizontal="left" wrapText="1"/>
    </xf>
    <xf numFmtId="0" fontId="1" fillId="0" borderId="0" xfId="0" applyFont="1" applyBorder="1" applyAlignment="1">
      <alignment horizontal="left" vertical="top"/>
    </xf>
    <xf numFmtId="0" fontId="0" fillId="0" borderId="0" xfId="0"/>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66"/>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66675</xdr:colOff>
      <xdr:row>12</xdr:row>
      <xdr:rowOff>361950</xdr:rowOff>
    </xdr:to>
    <xdr:sp macro="" textlink="">
      <xdr:nvSpPr>
        <xdr:cNvPr id="1026" name="shapetype_75" hidden="1"/>
        <xdr:cNvSpPr>
          <a:spLocks noSelect="1" noChangeArrowheads="1"/>
        </xdr:cNvSpPr>
      </xdr:nvSpPr>
      <xdr:spPr bwMode="auto">
        <a:xfrm>
          <a:off x="0" y="0"/>
          <a:ext cx="9525000" cy="9525000"/>
        </a:xfrm>
        <a:custGeom>
          <a:avLst/>
          <a:gdLst>
            <a:gd name="G0" fmla="+- 2700 0 0"/>
            <a:gd name="G1" fmla="+- 21600 0 G0"/>
            <a:gd name="G2" fmla="+- 21600 0 G0"/>
            <a:gd name="T0" fmla="*/ G0 w 21600"/>
            <a:gd name="T1" fmla="*/ G0 h 21600"/>
            <a:gd name="T2" fmla="*/ G1 w 21600"/>
            <a:gd name="T3" fmla="*/ G2 h 21600"/>
          </a:gdLst>
          <a:ahLst/>
          <a:cxnLst>
            <a:cxn ang="0">
              <a:pos x="r" y="vc"/>
            </a:cxn>
            <a:cxn ang="5400000">
              <a:pos x="hc" y="b"/>
            </a:cxn>
            <a:cxn ang="10800000">
              <a:pos x="l" y="vc"/>
            </a:cxn>
            <a:cxn ang="16200000">
              <a:pos x="hc" y="t"/>
            </a:cxn>
          </a:cxnLst>
          <a:rect l="T0" t="T1" r="T2" b="T3"/>
          <a:pathLst>
            <a:path w="21600" h="21600">
              <a:moveTo>
                <a:pt x="0" y="0"/>
              </a:moveTo>
              <a:lnTo>
                <a:pt x="21600" y="0"/>
              </a:lnTo>
              <a:lnTo>
                <a:pt x="21600" y="21600"/>
              </a:lnTo>
              <a:lnTo>
                <a:pt x="0" y="21600"/>
              </a:lnTo>
              <a:close/>
              <a:moveTo>
                <a:pt x="2700" y="2700"/>
              </a:moveTo>
              <a:lnTo>
                <a:pt x="2700" y="18900"/>
              </a:lnTo>
              <a:lnTo>
                <a:pt x="18900" y="18900"/>
              </a:lnTo>
              <a:lnTo>
                <a:pt x="18900" y="2700"/>
              </a:lnTo>
              <a:close/>
            </a:path>
          </a:pathLst>
        </a:cu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66675</xdr:colOff>
      <xdr:row>12</xdr:row>
      <xdr:rowOff>361950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66675</xdr:colOff>
      <xdr:row>12</xdr:row>
      <xdr:rowOff>361950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66675</xdr:colOff>
      <xdr:row>12</xdr:row>
      <xdr:rowOff>361950</xdr:rowOff>
    </xdr:to>
    <xdr:sp macro="" textlink="">
      <xdr:nvSpPr>
        <xdr:cNvPr id="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66675</xdr:colOff>
      <xdr:row>12</xdr:row>
      <xdr:rowOff>361950</xdr:rowOff>
    </xdr:to>
    <xdr:sp macro="" textlink="">
      <xdr:nvSpPr>
        <xdr:cNvPr id="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123825</xdr:colOff>
      <xdr:row>12</xdr:row>
      <xdr:rowOff>361950</xdr:rowOff>
    </xdr:to>
    <xdr:sp macro="" textlink="">
      <xdr:nvSpPr>
        <xdr:cNvPr id="2050" name="shapetype_75" hidden="1"/>
        <xdr:cNvSpPr>
          <a:spLocks noSelect="1" noChangeArrowheads="1"/>
        </xdr:cNvSpPr>
      </xdr:nvSpPr>
      <xdr:spPr bwMode="auto">
        <a:xfrm>
          <a:off x="0" y="0"/>
          <a:ext cx="9525000" cy="9525000"/>
        </a:xfrm>
        <a:custGeom>
          <a:avLst/>
          <a:gdLst>
            <a:gd name="G0" fmla="+- 2700 0 0"/>
            <a:gd name="G1" fmla="+- 21600 0 G0"/>
            <a:gd name="G2" fmla="+- 21600 0 G0"/>
            <a:gd name="T0" fmla="*/ G0 w 21600"/>
            <a:gd name="T1" fmla="*/ G0 h 21600"/>
            <a:gd name="T2" fmla="*/ G1 w 21600"/>
            <a:gd name="T3" fmla="*/ G2 h 21600"/>
          </a:gdLst>
          <a:ahLst/>
          <a:cxnLst>
            <a:cxn ang="0">
              <a:pos x="r" y="vc"/>
            </a:cxn>
            <a:cxn ang="5400000">
              <a:pos x="hc" y="b"/>
            </a:cxn>
            <a:cxn ang="10800000">
              <a:pos x="l" y="vc"/>
            </a:cxn>
            <a:cxn ang="16200000">
              <a:pos x="hc" y="t"/>
            </a:cxn>
          </a:cxnLst>
          <a:rect l="T0" t="T1" r="T2" b="T3"/>
          <a:pathLst>
            <a:path w="21600" h="21600">
              <a:moveTo>
                <a:pt x="0" y="0"/>
              </a:moveTo>
              <a:lnTo>
                <a:pt x="21600" y="0"/>
              </a:lnTo>
              <a:lnTo>
                <a:pt x="21600" y="21600"/>
              </a:lnTo>
              <a:lnTo>
                <a:pt x="0" y="21600"/>
              </a:lnTo>
              <a:close/>
              <a:moveTo>
                <a:pt x="2700" y="2700"/>
              </a:moveTo>
              <a:lnTo>
                <a:pt x="2700" y="18900"/>
              </a:lnTo>
              <a:lnTo>
                <a:pt x="18900" y="18900"/>
              </a:lnTo>
              <a:lnTo>
                <a:pt x="18900" y="2700"/>
              </a:lnTo>
              <a:close/>
            </a:path>
          </a:pathLst>
        </a:cu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123825</xdr:colOff>
      <xdr:row>12</xdr:row>
      <xdr:rowOff>361950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123825</xdr:colOff>
      <xdr:row>12</xdr:row>
      <xdr:rowOff>552450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123825</xdr:colOff>
      <xdr:row>12</xdr:row>
      <xdr:rowOff>552450</xdr:rowOff>
    </xdr:to>
    <xdr:sp macro="" textlink="">
      <xdr:nvSpPr>
        <xdr:cNvPr id="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123825</xdr:colOff>
      <xdr:row>12</xdr:row>
      <xdr:rowOff>552450</xdr:rowOff>
    </xdr:to>
    <xdr:sp macro="" textlink="">
      <xdr:nvSpPr>
        <xdr:cNvPr id="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123825</xdr:colOff>
      <xdr:row>11</xdr:row>
      <xdr:rowOff>171450</xdr:rowOff>
    </xdr:to>
    <xdr:sp macro="" textlink="">
      <xdr:nvSpPr>
        <xdr:cNvPr id="3074" name="shapetype_75" hidden="1"/>
        <xdr:cNvSpPr>
          <a:spLocks noSelect="1" noChangeArrowheads="1"/>
        </xdr:cNvSpPr>
      </xdr:nvSpPr>
      <xdr:spPr bwMode="auto">
        <a:xfrm>
          <a:off x="0" y="0"/>
          <a:ext cx="9525000" cy="9525000"/>
        </a:xfrm>
        <a:custGeom>
          <a:avLst/>
          <a:gdLst>
            <a:gd name="G0" fmla="+- 2700 0 0"/>
            <a:gd name="G1" fmla="+- 21600 0 G0"/>
            <a:gd name="G2" fmla="+- 21600 0 G0"/>
            <a:gd name="T0" fmla="*/ G0 w 21600"/>
            <a:gd name="T1" fmla="*/ G0 h 21600"/>
            <a:gd name="T2" fmla="*/ G1 w 21600"/>
            <a:gd name="T3" fmla="*/ G2 h 21600"/>
          </a:gdLst>
          <a:ahLst/>
          <a:cxnLst>
            <a:cxn ang="0">
              <a:pos x="r" y="vc"/>
            </a:cxn>
            <a:cxn ang="5400000">
              <a:pos x="hc" y="b"/>
            </a:cxn>
            <a:cxn ang="10800000">
              <a:pos x="l" y="vc"/>
            </a:cxn>
            <a:cxn ang="16200000">
              <a:pos x="hc" y="t"/>
            </a:cxn>
          </a:cxnLst>
          <a:rect l="T0" t="T1" r="T2" b="T3"/>
          <a:pathLst>
            <a:path w="21600" h="21600">
              <a:moveTo>
                <a:pt x="0" y="0"/>
              </a:moveTo>
              <a:lnTo>
                <a:pt x="21600" y="0"/>
              </a:lnTo>
              <a:lnTo>
                <a:pt x="21600" y="21600"/>
              </a:lnTo>
              <a:lnTo>
                <a:pt x="0" y="21600"/>
              </a:lnTo>
              <a:close/>
              <a:moveTo>
                <a:pt x="2700" y="2700"/>
              </a:moveTo>
              <a:lnTo>
                <a:pt x="2700" y="18900"/>
              </a:lnTo>
              <a:lnTo>
                <a:pt x="18900" y="18900"/>
              </a:lnTo>
              <a:lnTo>
                <a:pt x="18900" y="2700"/>
              </a:lnTo>
              <a:close/>
            </a:path>
          </a:pathLst>
        </a:cu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123825</xdr:colOff>
      <xdr:row>11</xdr:row>
      <xdr:rowOff>171450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123825</xdr:colOff>
      <xdr:row>11</xdr:row>
      <xdr:rowOff>361950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123825</xdr:colOff>
      <xdr:row>11</xdr:row>
      <xdr:rowOff>552450</xdr:rowOff>
    </xdr:to>
    <xdr:sp macro="" textlink="">
      <xdr:nvSpPr>
        <xdr:cNvPr id="4" name="AutoShape 2"/>
        <xdr:cNvSpPr>
          <a:spLocks noChangeArrowheads="1"/>
        </xdr:cNvSpPr>
      </xdr:nvSpPr>
      <xdr:spPr bwMode="auto">
        <a:xfrm>
          <a:off x="0" y="0"/>
          <a:ext cx="952500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123825</xdr:colOff>
      <xdr:row>11</xdr:row>
      <xdr:rowOff>552450</xdr:rowOff>
    </xdr:to>
    <xdr:sp macro="" textlink="">
      <xdr:nvSpPr>
        <xdr:cNvPr id="5" name="AutoShape 2"/>
        <xdr:cNvSpPr>
          <a:spLocks noChangeArrowheads="1"/>
        </xdr:cNvSpPr>
      </xdr:nvSpPr>
      <xdr:spPr bwMode="auto">
        <a:xfrm>
          <a:off x="0" y="0"/>
          <a:ext cx="9525000" cy="977265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ikumi.lv/ta/id/57277" TargetMode="External"/><Relationship Id="rId7" Type="http://schemas.openxmlformats.org/officeDocument/2006/relationships/comments" Target="../comments1.xml"/><Relationship Id="rId2" Type="http://schemas.openxmlformats.org/officeDocument/2006/relationships/hyperlink" Target="https://likumi.lv/ta/id/300099" TargetMode="External"/><Relationship Id="rId1" Type="http://schemas.openxmlformats.org/officeDocument/2006/relationships/hyperlink" Target="https://likumi.lv/ta/id/205971"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likumi.lv/ta/id/205971" TargetMode="External"/><Relationship Id="rId7" Type="http://schemas.openxmlformats.org/officeDocument/2006/relationships/drawing" Target="../drawings/drawing2.xml"/><Relationship Id="rId2" Type="http://schemas.openxmlformats.org/officeDocument/2006/relationships/hyperlink" Target="https://likumi.lv/ta/id/205971" TargetMode="External"/><Relationship Id="rId1" Type="http://schemas.openxmlformats.org/officeDocument/2006/relationships/hyperlink" Target="https://likumi.lv/ta/id/41058" TargetMode="External"/><Relationship Id="rId6" Type="http://schemas.openxmlformats.org/officeDocument/2006/relationships/printerSettings" Target="../printerSettings/printerSettings2.bin"/><Relationship Id="rId5" Type="http://schemas.openxmlformats.org/officeDocument/2006/relationships/hyperlink" Target="https://likumi.lv/ta/id/300099" TargetMode="External"/><Relationship Id="rId4" Type="http://schemas.openxmlformats.org/officeDocument/2006/relationships/hyperlink" Target="https://likumi.lv/ta/id/205971"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hyperlink" Target="https://likumi.lv/doc.php?id=259999" TargetMode="External"/><Relationship Id="rId7" Type="http://schemas.openxmlformats.org/officeDocument/2006/relationships/comments" Target="../comments3.xml"/><Relationship Id="rId2" Type="http://schemas.openxmlformats.org/officeDocument/2006/relationships/hyperlink" Target="https://likumi.lv/doc.php?id=259999" TargetMode="External"/><Relationship Id="rId1" Type="http://schemas.openxmlformats.org/officeDocument/2006/relationships/hyperlink" Target="https://likumi.lv/ta/id/259999"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arhivi.gov.lv/content.aspx?id=302&amp;mainId=128" TargetMode="External"/><Relationship Id="rId3" Type="http://schemas.openxmlformats.org/officeDocument/2006/relationships/hyperlink" Target="https://www.arhivi.gov.lv/content.aspx?id=711&amp;mainId=711" TargetMode="External"/><Relationship Id="rId7" Type="http://schemas.openxmlformats.org/officeDocument/2006/relationships/hyperlink" Target="https://www.arhivi.gov.lv/content.aspx?id=734&amp;mainId=711" TargetMode="External"/><Relationship Id="rId2" Type="http://schemas.openxmlformats.org/officeDocument/2006/relationships/hyperlink" Target="https://www.arhivi.gov.lv/content.aspx?id=177&amp;mainId=127" TargetMode="External"/><Relationship Id="rId1" Type="http://schemas.openxmlformats.org/officeDocument/2006/relationships/hyperlink" Target="https://www.arhivi.gov.lv/default.aspx?lang=EN" TargetMode="External"/><Relationship Id="rId6" Type="http://schemas.openxmlformats.org/officeDocument/2006/relationships/hyperlink" Target="http://www.archivesportaleurope.net/" TargetMode="External"/><Relationship Id="rId5" Type="http://schemas.openxmlformats.org/officeDocument/2006/relationships/hyperlink" Target="http://webcfr.arhivi.gov.lv/" TargetMode="External"/><Relationship Id="rId4" Type="http://schemas.openxmlformats.org/officeDocument/2006/relationships/hyperlink" Target="https://www.arhivi.gov.lv/content.aspx?id=711&amp;mainId=711" TargetMode="External"/><Relationship Id="rId9" Type="http://schemas.openxmlformats.org/officeDocument/2006/relationships/hyperlink" Target="https://www.arhivi.gov.lv/content.aspx?id=488&amp;mainId=127&amp;mainId=12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arhivi.gov.lv/files/files/Ieksejie%20normativie%20akti/Groz_lasitavas%20darbibas%20noteikumos_1.pdf" TargetMode="External"/><Relationship Id="rId2" Type="http://schemas.openxmlformats.org/officeDocument/2006/relationships/hyperlink" Target="https://www.arhivi.gov.lv/content.aspx?id=609&amp;mainId=135&amp;mainId=135" TargetMode="External"/><Relationship Id="rId1" Type="http://schemas.openxmlformats.org/officeDocument/2006/relationships/hyperlink" Target="https://www.arhivi.gov.lv/files/files/Ieksejie%20normativie%20akti/Groz_lasitavas%20darbibas%20noteikumos_1.pdf" TargetMode="External"/><Relationship Id="rId6" Type="http://schemas.openxmlformats.org/officeDocument/2006/relationships/printerSettings" Target="../printerSettings/printerSettings4.bin"/><Relationship Id="rId5" Type="http://schemas.openxmlformats.org/officeDocument/2006/relationships/hyperlink" Target="https://likumi.lv/ta/id/259999" TargetMode="External"/><Relationship Id="rId4" Type="http://schemas.openxmlformats.org/officeDocument/2006/relationships/hyperlink" Target="https://www.arhivi.gov.lv/files/files/Ieksejie%20normativie%20akti/Groz_lasitavas%20darbibas%20noteikumos_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abSelected="1" zoomScaleNormal="100" workbookViewId="0">
      <selection activeCell="H9" sqref="H9"/>
    </sheetView>
  </sheetViews>
  <sheetFormatPr defaultRowHeight="15" x14ac:dyDescent="0.25"/>
  <cols>
    <col min="1" max="2" width="9.5703125" style="1"/>
    <col min="3" max="3" width="12" style="2"/>
    <col min="4" max="4" width="19.140625" style="2"/>
    <col min="5" max="5" width="62.7109375" style="3"/>
    <col min="6" max="6" width="15.28515625" style="4"/>
    <col min="7" max="7" width="13.5703125" style="2"/>
    <col min="8" max="8" width="37.5703125" style="3"/>
    <col min="9" max="9" width="37.5703125" style="1"/>
    <col min="10" max="21" width="9.5703125" style="5"/>
    <col min="22" max="23" width="9.5703125" style="6"/>
  </cols>
  <sheetData>
    <row r="1" spans="3:17" x14ac:dyDescent="0.25">
      <c r="C1" s="7"/>
      <c r="D1" s="7"/>
      <c r="E1" s="8"/>
      <c r="F1" s="9"/>
      <c r="G1" s="7"/>
      <c r="H1" s="8"/>
    </row>
    <row r="2" spans="3:17" ht="16.5" customHeight="1" x14ac:dyDescent="0.35">
      <c r="C2" s="7"/>
      <c r="D2" s="101" t="s">
        <v>0</v>
      </c>
      <c r="E2" s="101"/>
      <c r="F2" s="101"/>
      <c r="G2" s="101"/>
      <c r="H2" s="101"/>
    </row>
    <row r="3" spans="3:17" ht="15" customHeight="1" x14ac:dyDescent="0.25">
      <c r="C3" s="7"/>
      <c r="D3" s="102" t="s">
        <v>227</v>
      </c>
      <c r="E3" s="102"/>
      <c r="F3" s="102"/>
      <c r="G3" s="102"/>
      <c r="H3" s="102"/>
    </row>
    <row r="4" spans="3:17" ht="15" customHeight="1" x14ac:dyDescent="0.25">
      <c r="C4" s="7"/>
      <c r="D4" s="102" t="s">
        <v>228</v>
      </c>
      <c r="E4" s="102"/>
      <c r="F4" s="102"/>
      <c r="G4" s="102"/>
      <c r="H4" s="102"/>
    </row>
    <row r="5" spans="3:17" ht="15" customHeight="1" x14ac:dyDescent="0.25">
      <c r="C5" s="7"/>
      <c r="D5" s="102" t="s">
        <v>229</v>
      </c>
      <c r="E5" s="102"/>
      <c r="F5" s="102"/>
      <c r="G5" s="102"/>
      <c r="H5" s="102"/>
    </row>
    <row r="6" spans="3:17" x14ac:dyDescent="0.25">
      <c r="C6" s="7"/>
      <c r="D6" s="7"/>
      <c r="E6" s="8"/>
      <c r="F6" s="9"/>
      <c r="G6" s="7"/>
      <c r="H6" s="8"/>
    </row>
    <row r="7" spans="3:17" ht="45" x14ac:dyDescent="0.25">
      <c r="C7" s="10" t="s">
        <v>1</v>
      </c>
      <c r="D7" s="10" t="s">
        <v>2</v>
      </c>
      <c r="E7" s="11" t="s">
        <v>3</v>
      </c>
      <c r="F7" s="12" t="s">
        <v>4</v>
      </c>
      <c r="G7" s="13" t="s">
        <v>5</v>
      </c>
      <c r="H7" s="11" t="s">
        <v>6</v>
      </c>
      <c r="I7" s="14" t="s">
        <v>7</v>
      </c>
      <c r="J7" s="15" t="s">
        <v>8</v>
      </c>
      <c r="K7" s="16" t="s">
        <v>9</v>
      </c>
      <c r="L7" s="16" t="s">
        <v>10</v>
      </c>
      <c r="M7" s="16" t="s">
        <v>11</v>
      </c>
      <c r="N7" s="5">
        <v>1</v>
      </c>
      <c r="O7" s="5">
        <v>0</v>
      </c>
    </row>
    <row r="8" spans="3:17" ht="90" x14ac:dyDescent="0.25">
      <c r="C8" s="17" t="s">
        <v>12</v>
      </c>
      <c r="D8" s="17">
        <v>4</v>
      </c>
      <c r="E8" s="18" t="s">
        <v>13</v>
      </c>
      <c r="F8" s="19" t="s">
        <v>8</v>
      </c>
      <c r="G8" s="20">
        <f>IF(F8=J7,J8*D8)+IF(F8=K7,K8*D8)</f>
        <v>4</v>
      </c>
      <c r="H8" s="21"/>
      <c r="I8" s="22"/>
      <c r="J8" s="23">
        <v>1</v>
      </c>
      <c r="K8" s="23">
        <v>0.25</v>
      </c>
      <c r="L8" s="24"/>
      <c r="M8" s="24"/>
      <c r="N8" s="5">
        <f>IF(F8=J7,N7)+IF(F8=K7,N7)+IF(F8=L7,N7)+IF(F8=M7,N7)+IF(F8=O7,O7)</f>
        <v>1</v>
      </c>
      <c r="Q8" s="5">
        <f t="shared" ref="Q8:Q30" si="0">D8*N8</f>
        <v>4</v>
      </c>
    </row>
    <row r="9" spans="3:17" ht="150" x14ac:dyDescent="0.25">
      <c r="C9" s="17" t="s">
        <v>14</v>
      </c>
      <c r="D9" s="17">
        <v>4</v>
      </c>
      <c r="E9" s="18" t="s">
        <v>15</v>
      </c>
      <c r="F9" s="19" t="s">
        <v>8</v>
      </c>
      <c r="G9" s="20">
        <f>IF(F9=J7,J9*D9)+IF(F9=K7,K9*D9)+IF(F9=L7,L9*D9)+IF(F9=M7,M9*D9)</f>
        <v>4</v>
      </c>
      <c r="H9" s="25"/>
      <c r="I9" s="22"/>
      <c r="J9" s="24">
        <v>1</v>
      </c>
      <c r="K9" s="24">
        <v>0.5</v>
      </c>
      <c r="L9" s="24">
        <v>0.25</v>
      </c>
      <c r="M9" s="24">
        <v>0</v>
      </c>
      <c r="N9" s="5">
        <f>IF(F9=J7,N7)+IF(F9=K7,N7)+IF(F9=L7,N7)+IF(F9=M7,N7)+IF(F9=O7,O7)</f>
        <v>1</v>
      </c>
      <c r="Q9" s="5">
        <f t="shared" si="0"/>
        <v>4</v>
      </c>
    </row>
    <row r="10" spans="3:17" ht="195" x14ac:dyDescent="0.25">
      <c r="C10" s="26" t="s">
        <v>16</v>
      </c>
      <c r="D10" s="17">
        <v>4</v>
      </c>
      <c r="E10" s="18" t="s">
        <v>17</v>
      </c>
      <c r="F10" s="27" t="s">
        <v>8</v>
      </c>
      <c r="G10" s="20">
        <f>IF(F10=J7,J10*D10)+IF(F10=K7,K10*D10)+IF(F10=L7,L10*D10)+IF(F10=M7,M10*D10)</f>
        <v>4</v>
      </c>
      <c r="H10" s="25"/>
      <c r="I10" s="22"/>
      <c r="J10" s="5">
        <v>1</v>
      </c>
      <c r="K10" s="5">
        <v>0.75</v>
      </c>
      <c r="L10" s="5">
        <v>0.5</v>
      </c>
      <c r="M10" s="5">
        <v>0</v>
      </c>
      <c r="N10" s="5">
        <f>IF(F10=J7,N7)+IF(F10=K7,N7)+IF(F10=L7,N7)+IF(F10=M7,N7)+IF(F10=O7,O7)</f>
        <v>1</v>
      </c>
      <c r="Q10" s="5">
        <f t="shared" si="0"/>
        <v>4</v>
      </c>
    </row>
    <row r="11" spans="3:17" ht="75" x14ac:dyDescent="0.25">
      <c r="C11" s="17" t="s">
        <v>18</v>
      </c>
      <c r="D11" s="17">
        <v>4</v>
      </c>
      <c r="E11" s="91" t="s">
        <v>19</v>
      </c>
      <c r="F11" s="27" t="s">
        <v>8</v>
      </c>
      <c r="G11" s="20">
        <f>IF(F11=J7,J11*D11)+IF(F11=K7,K11*D11)+IF(F11=L7,L11*D11)</f>
        <v>4</v>
      </c>
      <c r="H11" s="25"/>
      <c r="I11" s="22"/>
      <c r="J11" s="5">
        <v>1</v>
      </c>
      <c r="K11" s="5">
        <v>0.25</v>
      </c>
      <c r="L11" s="5">
        <v>0</v>
      </c>
      <c r="N11" s="5">
        <f>IF(F11=J7,N7)+IF(F11=K7,N7)+IF(F11=L7,N7)+IF(F11=M7,N7)+IF(F11=O7,O7)</f>
        <v>1</v>
      </c>
      <c r="Q11" s="5">
        <f t="shared" si="0"/>
        <v>4</v>
      </c>
    </row>
    <row r="12" spans="3:17" ht="75" x14ac:dyDescent="0.25">
      <c r="C12" s="17" t="s">
        <v>20</v>
      </c>
      <c r="D12" s="17">
        <v>3</v>
      </c>
      <c r="E12" s="93" t="s">
        <v>21</v>
      </c>
      <c r="F12" s="94" t="s">
        <v>8</v>
      </c>
      <c r="G12" s="20">
        <f>IF(F12=J7,J12*D12)+IF(F12=K7,K12*D12)+IF(F12=L7,L12*D12)</f>
        <v>3</v>
      </c>
      <c r="H12" s="25"/>
      <c r="I12" s="22"/>
      <c r="J12" s="5">
        <v>1</v>
      </c>
      <c r="K12" s="5">
        <v>0.75</v>
      </c>
      <c r="L12" s="5">
        <v>0</v>
      </c>
      <c r="N12" s="5">
        <f>IF(F12=J7,N7)+IF(F12=K7,N7)+IF(F12=L7,N7)+IF(F12=M7,N7)+IF(F12=O7,O7)</f>
        <v>1</v>
      </c>
      <c r="Q12" s="5">
        <f t="shared" si="0"/>
        <v>3</v>
      </c>
    </row>
    <row r="13" spans="3:17" ht="90" x14ac:dyDescent="0.25">
      <c r="C13" s="17" t="s">
        <v>22</v>
      </c>
      <c r="D13" s="17">
        <v>3</v>
      </c>
      <c r="E13" s="95" t="s">
        <v>23</v>
      </c>
      <c r="F13" s="87" t="s">
        <v>8</v>
      </c>
      <c r="G13" s="20">
        <f>IF(F13=J7,J13*D13)+IF(F13=K7,K13*D13)+IF(F13=L7,L13*D13)</f>
        <v>3</v>
      </c>
      <c r="H13" s="25"/>
      <c r="I13" s="22"/>
      <c r="J13" s="5">
        <v>1</v>
      </c>
      <c r="K13" s="5">
        <v>0.5</v>
      </c>
      <c r="L13" s="5">
        <v>0</v>
      </c>
      <c r="N13" s="5">
        <f>IF(F13=J7,N7)+IF(F13=K7,N7)+IF(F13=L7,N7)+IF(F13=M7,N7)+IF(F13=O7,O7)</f>
        <v>1</v>
      </c>
      <c r="Q13" s="5">
        <f t="shared" si="0"/>
        <v>3</v>
      </c>
    </row>
    <row r="14" spans="3:17" ht="90" x14ac:dyDescent="0.25">
      <c r="C14" s="17" t="s">
        <v>24</v>
      </c>
      <c r="D14" s="17">
        <v>4</v>
      </c>
      <c r="E14" s="18" t="s">
        <v>25</v>
      </c>
      <c r="F14" s="27" t="s">
        <v>8</v>
      </c>
      <c r="G14" s="20">
        <f>IF(F14=J7,J14*D14)+IF(F14=K7,K14*D14)+IF(F14=L7,L14*D14)</f>
        <v>4</v>
      </c>
      <c r="H14" s="21"/>
      <c r="I14" s="22"/>
      <c r="J14" s="5">
        <v>1</v>
      </c>
      <c r="K14" s="5">
        <v>0.5</v>
      </c>
      <c r="L14" s="5">
        <v>0</v>
      </c>
      <c r="N14" s="5">
        <f>IF(F14=J7,N7)+IF(F14=K7,N7)+IF(F14=L7,N7)+IF(F14=M7,N7)+IF(F14=O7,O7)</f>
        <v>1</v>
      </c>
      <c r="Q14" s="5">
        <f t="shared" si="0"/>
        <v>4</v>
      </c>
    </row>
    <row r="15" spans="3:17" ht="165" x14ac:dyDescent="0.25">
      <c r="C15" s="17" t="s">
        <v>26</v>
      </c>
      <c r="D15" s="17">
        <v>4</v>
      </c>
      <c r="E15" s="18" t="s">
        <v>27</v>
      </c>
      <c r="F15" s="27" t="s">
        <v>8</v>
      </c>
      <c r="G15" s="20">
        <f>IF(F15=J7,J15*D15)+IF(F15=K7,K15*D15)+IF(F15=L7,L15*D15)</f>
        <v>4</v>
      </c>
      <c r="H15" s="25"/>
      <c r="I15" s="22"/>
      <c r="J15" s="5">
        <v>1</v>
      </c>
      <c r="K15" s="5">
        <v>0.75</v>
      </c>
      <c r="L15" s="5">
        <v>0</v>
      </c>
      <c r="N15" s="5">
        <f>IF(F15=J7,N7)+IF(F15=K7,N7)+IF(F15=L7,N7)+IF(F15=M7,N7)+IF(F15=O7,O7)</f>
        <v>1</v>
      </c>
      <c r="Q15" s="5">
        <f t="shared" si="0"/>
        <v>4</v>
      </c>
    </row>
    <row r="16" spans="3:17" ht="90" x14ac:dyDescent="0.25">
      <c r="C16" s="17" t="s">
        <v>28</v>
      </c>
      <c r="D16" s="17">
        <v>2</v>
      </c>
      <c r="E16" s="18" t="s">
        <v>29</v>
      </c>
      <c r="F16" s="27" t="s">
        <v>8</v>
      </c>
      <c r="G16" s="20">
        <f>IF(F16=J7,J16*D16)+IF(F16=K7,K16*D16)</f>
        <v>2</v>
      </c>
      <c r="H16" s="25" t="s">
        <v>30</v>
      </c>
      <c r="I16" s="22"/>
      <c r="J16" s="5">
        <v>1</v>
      </c>
      <c r="K16" s="5">
        <v>0</v>
      </c>
      <c r="N16" s="5">
        <f>IF(F16=J7,N7)+IF(F16=K7,N7)+IF(F16=L7,N7)+IF(F16=M7,N7)+IF(F16=O7,O7)</f>
        <v>1</v>
      </c>
      <c r="Q16" s="5">
        <f t="shared" si="0"/>
        <v>2</v>
      </c>
    </row>
    <row r="17" spans="3:17" ht="390" x14ac:dyDescent="0.25">
      <c r="C17" s="17" t="s">
        <v>31</v>
      </c>
      <c r="D17" s="17">
        <v>2</v>
      </c>
      <c r="E17" s="88" t="s">
        <v>226</v>
      </c>
      <c r="F17" s="89" t="s">
        <v>9</v>
      </c>
      <c r="G17" s="20">
        <f>IF(F17=J7,J17*D17)+IF(F17=K7,K17*D17)+IF(F17=L7,L17*D17)</f>
        <v>1.5</v>
      </c>
      <c r="H17" s="25"/>
      <c r="I17" s="22"/>
      <c r="J17" s="5">
        <v>1</v>
      </c>
      <c r="K17" s="5">
        <v>0.75</v>
      </c>
      <c r="L17" s="5">
        <v>0.5</v>
      </c>
      <c r="M17" s="5">
        <v>0</v>
      </c>
      <c r="N17" s="5">
        <f>IF(F17=J7,N7)+IF(F17=K7,N7)+IF(F17=L7,N7)+IF(F17=M7,N7)+IF(F17=O7,O7)</f>
        <v>1</v>
      </c>
      <c r="Q17" s="5">
        <f t="shared" si="0"/>
        <v>2</v>
      </c>
    </row>
    <row r="18" spans="3:17" ht="90" x14ac:dyDescent="0.25">
      <c r="C18" s="17" t="s">
        <v>32</v>
      </c>
      <c r="D18" s="17">
        <v>3</v>
      </c>
      <c r="E18" s="18" t="s">
        <v>33</v>
      </c>
      <c r="F18" s="27" t="s">
        <v>8</v>
      </c>
      <c r="G18" s="20">
        <f>IF(F18=J7,J18*D18)+IF(F18=K7,K18*D18)+IF(F18=L7,L18*D18)</f>
        <v>3</v>
      </c>
      <c r="H18" s="25" t="s">
        <v>34</v>
      </c>
      <c r="I18" s="22"/>
      <c r="J18" s="5">
        <v>1</v>
      </c>
      <c r="K18" s="5">
        <v>0.5</v>
      </c>
      <c r="L18" s="5">
        <v>0</v>
      </c>
      <c r="N18" s="5">
        <f>IF(F18=J7,N7)+IF(F18=K7,N7)+IF(F18=L7,N7)+IF(F18=M7,N7)+IF(F18=O7,O7)</f>
        <v>1</v>
      </c>
      <c r="Q18" s="5">
        <f t="shared" si="0"/>
        <v>3</v>
      </c>
    </row>
    <row r="19" spans="3:17" ht="60" x14ac:dyDescent="0.25">
      <c r="C19" s="17" t="s">
        <v>35</v>
      </c>
      <c r="D19" s="17">
        <v>2</v>
      </c>
      <c r="E19" s="90" t="s">
        <v>36</v>
      </c>
      <c r="F19" s="27" t="s">
        <v>8</v>
      </c>
      <c r="G19" s="20">
        <f>IF(F19=J7,J19*D19)+IF(F19=K7,K19*D19)</f>
        <v>2</v>
      </c>
      <c r="H19" s="25"/>
      <c r="I19" s="22"/>
      <c r="J19" s="5">
        <v>1</v>
      </c>
      <c r="K19" s="5">
        <v>0</v>
      </c>
      <c r="N19" s="5">
        <f>IF(F19=J7,N7)+IF(F19=K7,N7)+IF(F19=L7,N7)+IF(F19=M7,N7)+IF(F19=O7,O7)</f>
        <v>1</v>
      </c>
      <c r="Q19" s="5">
        <f t="shared" si="0"/>
        <v>2</v>
      </c>
    </row>
    <row r="20" spans="3:17" ht="105" x14ac:dyDescent="0.25">
      <c r="C20" s="17" t="s">
        <v>37</v>
      </c>
      <c r="D20" s="17">
        <v>4</v>
      </c>
      <c r="E20" s="91" t="s">
        <v>38</v>
      </c>
      <c r="F20" s="27" t="s">
        <v>8</v>
      </c>
      <c r="G20" s="20">
        <f>IF(F20=J7,J20*D20)+IF(F20=K7,K20*D20)+IF(F20=L7,L20*D20)</f>
        <v>4</v>
      </c>
      <c r="H20" s="25"/>
      <c r="I20" s="22"/>
      <c r="J20" s="5">
        <v>1</v>
      </c>
      <c r="K20" s="5">
        <v>0.5</v>
      </c>
      <c r="L20" s="5">
        <v>0</v>
      </c>
      <c r="N20" s="5">
        <f>IF(F20=J7,N7)+IF(F20=K7,N7)+IF(F20=L7,N7)+IF(F20=M7,N7)+IF(F20=O7,O7)</f>
        <v>1</v>
      </c>
      <c r="Q20" s="5">
        <f t="shared" si="0"/>
        <v>4</v>
      </c>
    </row>
    <row r="21" spans="3:17" ht="45" x14ac:dyDescent="0.25">
      <c r="C21" s="26" t="s">
        <v>39</v>
      </c>
      <c r="D21" s="17">
        <v>4</v>
      </c>
      <c r="E21" s="91" t="s">
        <v>40</v>
      </c>
      <c r="F21" s="27" t="s">
        <v>8</v>
      </c>
      <c r="G21" s="20">
        <f>IF(F21=J7,J21*D21)+IF(F21=K7,K21*D21)</f>
        <v>4</v>
      </c>
      <c r="H21" s="25"/>
      <c r="I21" s="22"/>
      <c r="J21" s="5">
        <v>1</v>
      </c>
      <c r="K21" s="5">
        <v>0</v>
      </c>
      <c r="N21" s="5">
        <f>IF(F21=J7,N7)+IF(F21=K7,N7)+IF(F21=L7,N7)+IF(F21=M7,N7)+IF(F21=O7,O7)</f>
        <v>1</v>
      </c>
      <c r="Q21" s="5">
        <f t="shared" si="0"/>
        <v>4</v>
      </c>
    </row>
    <row r="22" spans="3:17" ht="90" x14ac:dyDescent="0.25">
      <c r="C22" s="17" t="s">
        <v>41</v>
      </c>
      <c r="D22" s="17">
        <v>4</v>
      </c>
      <c r="E22" s="92" t="s">
        <v>42</v>
      </c>
      <c r="F22" s="27" t="s">
        <v>8</v>
      </c>
      <c r="G22" s="20">
        <f>IF(F22=J7,J22*D22)+IF(F22=K7,K22*D22)</f>
        <v>4</v>
      </c>
      <c r="H22" s="25"/>
      <c r="I22" s="22"/>
      <c r="J22" s="5">
        <v>1</v>
      </c>
      <c r="K22" s="5">
        <v>0.5</v>
      </c>
      <c r="N22" s="5">
        <f>IF(F22=J7,N7)+IF(F22=K7,N7)+IF(F22=L7,N7)+IF(F22=M7,N7)+IF(F22=O7,O7)</f>
        <v>1</v>
      </c>
      <c r="Q22" s="5">
        <f t="shared" si="0"/>
        <v>4</v>
      </c>
    </row>
    <row r="23" spans="3:17" ht="105" x14ac:dyDescent="0.25">
      <c r="C23" s="17" t="s">
        <v>43</v>
      </c>
      <c r="D23" s="17">
        <v>4</v>
      </c>
      <c r="E23" s="91" t="s">
        <v>44</v>
      </c>
      <c r="F23" s="27" t="s">
        <v>8</v>
      </c>
      <c r="G23" s="20">
        <f>IF(F23=J7,J23*D23)+IF(F23=K7,K23*D23)+IF(F23=L7,L23*D23)</f>
        <v>4</v>
      </c>
      <c r="H23" s="25"/>
      <c r="I23" s="22"/>
      <c r="J23" s="5">
        <v>1</v>
      </c>
      <c r="K23" s="5">
        <v>0.5</v>
      </c>
      <c r="L23" s="5">
        <v>0</v>
      </c>
      <c r="N23" s="5">
        <f>IF(F23=J7,N7)+IF(F23=K7,N7)+IF(F23=L7,N7)+IF(F23=M7,N7)+IF(F23=O7,O7)</f>
        <v>1</v>
      </c>
      <c r="Q23" s="5">
        <f t="shared" si="0"/>
        <v>4</v>
      </c>
    </row>
    <row r="24" spans="3:17" ht="75" x14ac:dyDescent="0.25">
      <c r="C24" s="17" t="s">
        <v>45</v>
      </c>
      <c r="D24" s="17">
        <v>1</v>
      </c>
      <c r="E24" s="18" t="s">
        <v>46</v>
      </c>
      <c r="F24" s="27" t="s">
        <v>8</v>
      </c>
      <c r="G24" s="20">
        <f>IF(F24=J7,J24*D24)+IF(F24=K7,K24*D24)</f>
        <v>1</v>
      </c>
      <c r="H24" s="25"/>
      <c r="I24" s="22"/>
      <c r="J24" s="5">
        <v>1</v>
      </c>
      <c r="K24" s="5">
        <v>0</v>
      </c>
      <c r="N24" s="5">
        <f>IF(F24=J7,N7)+IF(F24=K7,N7)+IF(F24=L7,N7)+IF(F24=M7,N7)+IF(F24=O7,O7)</f>
        <v>1</v>
      </c>
      <c r="Q24" s="5">
        <f t="shared" si="0"/>
        <v>1</v>
      </c>
    </row>
    <row r="25" spans="3:17" ht="75" x14ac:dyDescent="0.25">
      <c r="C25" s="17" t="s">
        <v>47</v>
      </c>
      <c r="D25" s="17">
        <v>3</v>
      </c>
      <c r="E25" s="18" t="s">
        <v>48</v>
      </c>
      <c r="F25" s="87" t="s">
        <v>9</v>
      </c>
      <c r="G25" s="20">
        <f>IF(F25=J7,J25*D25)+IF(F25=K7,K25*D25)+IF(F25=L7,L25*D25)+IF(F25=M7,M25*D25)</f>
        <v>2.25</v>
      </c>
      <c r="H25" s="21"/>
      <c r="I25" s="22"/>
      <c r="J25" s="5">
        <v>1</v>
      </c>
      <c r="K25" s="5">
        <v>0.75</v>
      </c>
      <c r="L25" s="5">
        <v>0.5</v>
      </c>
      <c r="M25" s="5">
        <v>0</v>
      </c>
      <c r="N25" s="5">
        <f>IF(F25=J7,N7)+IF(F25=K7,N7)+IF(F25=L7,N7)+IF(F25=M7,N7)+IF(F25=O7,O7)</f>
        <v>1</v>
      </c>
      <c r="Q25" s="5">
        <f t="shared" si="0"/>
        <v>3</v>
      </c>
    </row>
    <row r="26" spans="3:17" ht="120" x14ac:dyDescent="0.25">
      <c r="C26" s="17" t="s">
        <v>49</v>
      </c>
      <c r="D26" s="17">
        <v>2</v>
      </c>
      <c r="E26" s="18" t="s">
        <v>50</v>
      </c>
      <c r="F26" s="27" t="s">
        <v>8</v>
      </c>
      <c r="G26" s="20">
        <f>IF(F26=J7,J26*D26)+IF(F26=K7,K26*D26)+IF(F26=L7,L26*D26)+IF(F26=M7,M26*D26)</f>
        <v>2</v>
      </c>
      <c r="H26" s="25" t="s">
        <v>51</v>
      </c>
      <c r="I26" s="22" t="s">
        <v>52</v>
      </c>
      <c r="J26" s="5">
        <v>1</v>
      </c>
      <c r="K26" s="5">
        <v>0.75</v>
      </c>
      <c r="L26" s="5">
        <v>0.5</v>
      </c>
      <c r="M26" s="5">
        <v>0</v>
      </c>
      <c r="N26" s="5">
        <f>IF(F26=J7,N7)+IF(F26=K7,N7)+IF(F26=L7,N7)+IF(F26=M7,N7)+IF(F26=O7,O7)</f>
        <v>1</v>
      </c>
      <c r="Q26" s="5">
        <f t="shared" si="0"/>
        <v>2</v>
      </c>
    </row>
    <row r="27" spans="3:17" ht="60" x14ac:dyDescent="0.25">
      <c r="C27" s="17" t="s">
        <v>53</v>
      </c>
      <c r="D27" s="17">
        <v>4</v>
      </c>
      <c r="E27" s="18" t="s">
        <v>54</v>
      </c>
      <c r="F27" s="27" t="s">
        <v>8</v>
      </c>
      <c r="G27" s="20">
        <f>IF(F27=J7,J27*D27)+IF(F27=K7,K27*D27)</f>
        <v>4</v>
      </c>
      <c r="H27" s="25"/>
      <c r="I27" s="22"/>
      <c r="J27" s="5">
        <v>1</v>
      </c>
      <c r="K27" s="5">
        <v>0</v>
      </c>
      <c r="N27" s="5">
        <f>IF(F27=J7,N7)+IF(F27=K7,N7)+IF(F27=L7,N7)+IF(F27=M7,N7)+IF(F27=O7,O7)</f>
        <v>1</v>
      </c>
      <c r="Q27" s="5">
        <f t="shared" si="0"/>
        <v>4</v>
      </c>
    </row>
    <row r="28" spans="3:17" ht="120" x14ac:dyDescent="0.25">
      <c r="C28" s="17" t="s">
        <v>55</v>
      </c>
      <c r="D28" s="17">
        <v>4</v>
      </c>
      <c r="E28" s="18" t="s">
        <v>56</v>
      </c>
      <c r="F28" s="27" t="s">
        <v>8</v>
      </c>
      <c r="G28" s="20">
        <f>IF(F28=J7,J28*D28)+IF(F28=K7,K28*D28)+IF(F28=L7,L28*D28)+IF(F28=M7,M28*D28)</f>
        <v>4</v>
      </c>
      <c r="H28" s="21"/>
      <c r="I28" s="22"/>
      <c r="J28" s="5">
        <v>1</v>
      </c>
      <c r="K28" s="5">
        <v>0.75</v>
      </c>
      <c r="L28" s="5">
        <v>0.25</v>
      </c>
      <c r="M28" s="5">
        <v>0</v>
      </c>
      <c r="N28" s="5">
        <f>IF(F28=J7,N7)+IF(F28=K7,N7)+IF(F28=L7,N7)+IF(F28=M7,N7)+IF(F28=O7,O7)</f>
        <v>1</v>
      </c>
      <c r="Q28" s="5">
        <f t="shared" si="0"/>
        <v>4</v>
      </c>
    </row>
    <row r="29" spans="3:17" ht="90" x14ac:dyDescent="0.25">
      <c r="C29" s="17" t="s">
        <v>57</v>
      </c>
      <c r="D29" s="17">
        <v>1</v>
      </c>
      <c r="E29" s="18" t="s">
        <v>58</v>
      </c>
      <c r="F29" s="87" t="s">
        <v>9</v>
      </c>
      <c r="G29" s="20">
        <f>IF(F29=J7,J29*D29)+IF(F29=K7,K29*D29)</f>
        <v>0.25</v>
      </c>
      <c r="H29" s="25"/>
      <c r="I29" s="22"/>
      <c r="J29" s="5">
        <v>1</v>
      </c>
      <c r="K29" s="5">
        <v>0.25</v>
      </c>
      <c r="N29" s="5">
        <f>IF(F29=J7,N7)+IF(F29=K7,N7)+IF(F29=L7,N7)+IF(F29=M7,N7)+IF(F29=O7,O7)</f>
        <v>1</v>
      </c>
      <c r="Q29" s="5">
        <f t="shared" si="0"/>
        <v>1</v>
      </c>
    </row>
    <row r="30" spans="3:17" ht="90" x14ac:dyDescent="0.25">
      <c r="C30" s="17" t="s">
        <v>59</v>
      </c>
      <c r="D30" s="17">
        <v>2</v>
      </c>
      <c r="E30" s="18" t="s">
        <v>60</v>
      </c>
      <c r="F30" s="29" t="s">
        <v>8</v>
      </c>
      <c r="G30" s="20">
        <f>IF(F30=J7,J30*D30)+IF(F30=K7,K30*D30)+IF(F30=L7,L30*D30)</f>
        <v>2</v>
      </c>
      <c r="H30" s="25"/>
      <c r="I30" s="22"/>
      <c r="J30" s="5">
        <v>1</v>
      </c>
      <c r="K30" s="5">
        <v>0.5</v>
      </c>
      <c r="L30" s="5">
        <v>0</v>
      </c>
      <c r="N30" s="5">
        <f>IF(F30=J7,N7)+IF(F30=K7,N7)+IF(F30=L7,N7)+IF(F30=M7,N7)+IF(F30=O7,O7)</f>
        <v>1</v>
      </c>
      <c r="Q30" s="5">
        <f t="shared" si="0"/>
        <v>2</v>
      </c>
    </row>
    <row r="32" spans="3:17" ht="15" customHeight="1" x14ac:dyDescent="0.25">
      <c r="C32" s="103" t="s">
        <v>61</v>
      </c>
      <c r="D32" s="103"/>
      <c r="E32" s="103"/>
      <c r="F32" s="31">
        <f>D30+D29+D28+D27+D26+D25+D24+D23+D22+D21+D20+D19+D18+D17+D16+D15+D14+D13+D12+D11+D10+D9+D8</f>
        <v>72</v>
      </c>
      <c r="G32" s="7"/>
      <c r="H32" s="8"/>
    </row>
    <row r="33" spans="3:8" ht="15" customHeight="1" x14ac:dyDescent="0.25">
      <c r="C33" s="100" t="s">
        <v>62</v>
      </c>
      <c r="D33" s="100"/>
      <c r="E33" s="100"/>
      <c r="F33" s="31">
        <f>Q30+Q29+Q28+Q27+Q26+Q25+Q24+Q23+Q22+Q21+Q20+Q19+Q18+Q17+Q16+Q15+Q14+Q13+Q12+Q11+Q10+Q9+Q8</f>
        <v>72</v>
      </c>
      <c r="G33" s="7"/>
      <c r="H33" s="8"/>
    </row>
    <row r="34" spans="3:8" ht="15" customHeight="1" x14ac:dyDescent="0.25">
      <c r="C34" s="100" t="s">
        <v>63</v>
      </c>
      <c r="D34" s="100"/>
      <c r="E34" s="100"/>
      <c r="F34" s="31">
        <f>G8+G9+G10+G11+G12+G13+G14+G15+G16+G17+G18+G19+G20+G21+G22+G23+G24+G25+G26+G27+G28+G29+G30</f>
        <v>70</v>
      </c>
      <c r="G34" s="7"/>
      <c r="H34" s="8"/>
    </row>
    <row r="35" spans="3:8" ht="15" customHeight="1" x14ac:dyDescent="0.25">
      <c r="C35" s="100" t="s">
        <v>64</v>
      </c>
      <c r="D35" s="100"/>
      <c r="E35" s="100"/>
      <c r="F35" s="33">
        <f>F34/F33</f>
        <v>0.97222222222222221</v>
      </c>
      <c r="G35" s="7"/>
      <c r="H35" s="8"/>
    </row>
    <row r="36" spans="3:8" x14ac:dyDescent="0.25">
      <c r="C36" s="7"/>
      <c r="D36" s="7"/>
      <c r="E36" s="8"/>
      <c r="F36" s="9"/>
      <c r="G36" s="7"/>
      <c r="H36" s="8"/>
    </row>
    <row r="37" spans="3:8" x14ac:dyDescent="0.25">
      <c r="C37" s="7"/>
      <c r="D37" s="7"/>
      <c r="E37" s="8"/>
      <c r="F37" s="9"/>
      <c r="G37" s="7"/>
      <c r="H37" s="8"/>
    </row>
    <row r="38" spans="3:8" x14ac:dyDescent="0.25">
      <c r="C38" s="7"/>
      <c r="D38" s="7"/>
      <c r="E38" s="8"/>
      <c r="F38" s="9"/>
      <c r="G38" s="7"/>
      <c r="H38" s="8"/>
    </row>
    <row r="39" spans="3:8" x14ac:dyDescent="0.25">
      <c r="C39" s="7"/>
      <c r="D39" s="7"/>
      <c r="E39" s="8"/>
      <c r="F39" s="9"/>
      <c r="G39" s="7"/>
      <c r="H39" s="8"/>
    </row>
    <row r="40" spans="3:8" x14ac:dyDescent="0.25">
      <c r="C40" s="7"/>
      <c r="D40" s="7"/>
      <c r="E40" s="8"/>
      <c r="F40" s="9"/>
      <c r="G40" s="7"/>
      <c r="H40" s="8"/>
    </row>
    <row r="41" spans="3:8" x14ac:dyDescent="0.25">
      <c r="C41" s="7"/>
      <c r="D41" s="7"/>
      <c r="E41" s="8"/>
      <c r="F41" s="9"/>
      <c r="G41" s="7"/>
      <c r="H41" s="8"/>
    </row>
    <row r="42" spans="3:8" x14ac:dyDescent="0.25">
      <c r="C42" s="7"/>
      <c r="D42" s="7"/>
      <c r="E42" s="8"/>
      <c r="F42" s="9"/>
      <c r="G42" s="7"/>
      <c r="H42" s="8"/>
    </row>
    <row r="43" spans="3:8" x14ac:dyDescent="0.25">
      <c r="C43" s="7"/>
      <c r="D43" s="7"/>
      <c r="E43" s="8"/>
      <c r="F43" s="9"/>
      <c r="G43" s="7"/>
      <c r="H43" s="8"/>
    </row>
    <row r="44" spans="3:8" x14ac:dyDescent="0.25">
      <c r="C44" s="7"/>
      <c r="D44" s="7"/>
      <c r="E44" s="8"/>
      <c r="F44" s="9"/>
      <c r="G44" s="7"/>
      <c r="H44" s="8"/>
    </row>
    <row r="45" spans="3:8" x14ac:dyDescent="0.25">
      <c r="C45" s="7"/>
      <c r="D45" s="7"/>
      <c r="E45" s="8"/>
      <c r="F45" s="9"/>
      <c r="G45" s="7"/>
      <c r="H45" s="8"/>
    </row>
    <row r="46" spans="3:8" x14ac:dyDescent="0.25">
      <c r="C46" s="7"/>
      <c r="D46" s="7"/>
      <c r="E46" s="8"/>
      <c r="F46" s="9"/>
      <c r="G46" s="7"/>
      <c r="H46" s="8"/>
    </row>
    <row r="47" spans="3:8" x14ac:dyDescent="0.25">
      <c r="C47" s="7"/>
      <c r="D47" s="7"/>
      <c r="E47" s="8"/>
      <c r="F47" s="9"/>
      <c r="G47" s="7"/>
      <c r="H47" s="8"/>
    </row>
    <row r="48" spans="3:8" x14ac:dyDescent="0.25">
      <c r="C48" s="7"/>
      <c r="D48" s="7"/>
      <c r="E48" s="8"/>
      <c r="F48" s="9"/>
      <c r="G48" s="7"/>
      <c r="H48" s="8"/>
    </row>
    <row r="49" spans="3:8" x14ac:dyDescent="0.25">
      <c r="C49" s="7"/>
      <c r="D49" s="7"/>
      <c r="E49" s="8"/>
      <c r="F49" s="9"/>
      <c r="G49" s="7"/>
      <c r="H49" s="8"/>
    </row>
    <row r="50" spans="3:8" x14ac:dyDescent="0.25">
      <c r="C50" s="7"/>
      <c r="D50" s="7"/>
      <c r="E50" s="8"/>
      <c r="F50" s="9"/>
      <c r="G50" s="7"/>
      <c r="H50" s="8"/>
    </row>
    <row r="51" spans="3:8" x14ac:dyDescent="0.25">
      <c r="C51" s="7"/>
      <c r="D51" s="7"/>
      <c r="E51" s="8"/>
      <c r="F51" s="9"/>
      <c r="G51" s="7"/>
      <c r="H51" s="8"/>
    </row>
    <row r="52" spans="3:8" x14ac:dyDescent="0.25">
      <c r="C52" s="7"/>
      <c r="D52" s="7"/>
      <c r="E52" s="8"/>
      <c r="F52" s="9"/>
      <c r="G52" s="7"/>
      <c r="H52" s="8"/>
    </row>
    <row r="53" spans="3:8" x14ac:dyDescent="0.25">
      <c r="C53" s="7"/>
      <c r="D53" s="7"/>
      <c r="E53" s="8"/>
      <c r="F53" s="9"/>
      <c r="G53" s="7"/>
      <c r="H53" s="8"/>
    </row>
    <row r="54" spans="3:8" x14ac:dyDescent="0.25">
      <c r="C54" s="7"/>
      <c r="D54" s="7"/>
      <c r="E54" s="8"/>
      <c r="F54" s="9"/>
      <c r="G54" s="7"/>
      <c r="H54" s="8"/>
    </row>
    <row r="55" spans="3:8" x14ac:dyDescent="0.25">
      <c r="C55" s="7"/>
      <c r="D55" s="7"/>
      <c r="E55" s="8"/>
      <c r="F55" s="9"/>
      <c r="G55" s="7"/>
      <c r="H55" s="8"/>
    </row>
    <row r="56" spans="3:8" x14ac:dyDescent="0.25">
      <c r="C56" s="7"/>
      <c r="D56" s="7"/>
      <c r="E56" s="8"/>
      <c r="F56" s="9"/>
      <c r="G56" s="7"/>
      <c r="H56" s="8"/>
    </row>
    <row r="57" spans="3:8" x14ac:dyDescent="0.25">
      <c r="C57" s="7"/>
      <c r="D57" s="7"/>
      <c r="E57" s="8"/>
      <c r="F57" s="9"/>
      <c r="G57" s="7"/>
      <c r="H57" s="8"/>
    </row>
    <row r="58" spans="3:8" x14ac:dyDescent="0.25">
      <c r="C58" s="7"/>
      <c r="D58" s="7"/>
      <c r="E58" s="8"/>
      <c r="F58" s="9"/>
      <c r="G58" s="7"/>
      <c r="H58" s="8"/>
    </row>
    <row r="59" spans="3:8" x14ac:dyDescent="0.25">
      <c r="C59" s="7"/>
      <c r="D59" s="7"/>
      <c r="E59" s="8"/>
      <c r="F59" s="9"/>
      <c r="G59" s="7"/>
      <c r="H59" s="8"/>
    </row>
    <row r="60" spans="3:8" x14ac:dyDescent="0.25">
      <c r="C60" s="7"/>
      <c r="D60" s="7"/>
      <c r="E60" s="8"/>
      <c r="F60" s="9"/>
      <c r="G60" s="7"/>
      <c r="H60" s="8"/>
    </row>
    <row r="61" spans="3:8" x14ac:dyDescent="0.25">
      <c r="C61" s="7"/>
      <c r="D61" s="7"/>
      <c r="E61" s="8"/>
      <c r="F61" s="9"/>
      <c r="G61" s="7"/>
      <c r="H61" s="8"/>
    </row>
    <row r="62" spans="3:8" x14ac:dyDescent="0.25">
      <c r="C62" s="7"/>
      <c r="D62" s="7"/>
      <c r="E62" s="8"/>
      <c r="F62" s="9"/>
      <c r="G62" s="7"/>
      <c r="H62" s="8"/>
    </row>
    <row r="63" spans="3:8" x14ac:dyDescent="0.25">
      <c r="C63" s="7"/>
      <c r="D63" s="7"/>
      <c r="E63" s="8"/>
      <c r="F63" s="9"/>
      <c r="G63" s="7"/>
      <c r="H63" s="8"/>
    </row>
    <row r="64" spans="3:8" x14ac:dyDescent="0.25">
      <c r="C64" s="7"/>
      <c r="D64" s="7"/>
      <c r="E64" s="8"/>
      <c r="F64" s="9"/>
      <c r="G64" s="7"/>
      <c r="H64" s="8"/>
    </row>
    <row r="65" spans="3:8" x14ac:dyDescent="0.25">
      <c r="C65" s="7"/>
      <c r="D65" s="7"/>
      <c r="E65" s="8"/>
      <c r="F65" s="9"/>
      <c r="G65" s="7"/>
      <c r="H65" s="8"/>
    </row>
    <row r="66" spans="3:8" x14ac:dyDescent="0.25">
      <c r="C66" s="7"/>
      <c r="D66" s="7"/>
      <c r="E66" s="8"/>
      <c r="F66" s="9"/>
      <c r="G66" s="7"/>
      <c r="H66" s="8"/>
    </row>
    <row r="67" spans="3:8" x14ac:dyDescent="0.25">
      <c r="C67" s="7"/>
      <c r="D67" s="7"/>
      <c r="E67" s="8"/>
      <c r="F67" s="9"/>
      <c r="G67" s="7"/>
      <c r="H67" s="8"/>
    </row>
    <row r="68" spans="3:8" x14ac:dyDescent="0.25">
      <c r="C68" s="7"/>
      <c r="D68" s="7"/>
      <c r="E68" s="8"/>
      <c r="F68" s="9"/>
      <c r="G68" s="7"/>
      <c r="H68" s="8"/>
    </row>
    <row r="69" spans="3:8" x14ac:dyDescent="0.25">
      <c r="C69" s="7"/>
      <c r="D69" s="7"/>
      <c r="E69" s="8"/>
      <c r="F69" s="9"/>
      <c r="G69" s="7"/>
      <c r="H69" s="8"/>
    </row>
    <row r="70" spans="3:8" x14ac:dyDescent="0.25">
      <c r="C70" s="7"/>
      <c r="D70" s="7"/>
      <c r="E70" s="8"/>
      <c r="F70" s="9"/>
      <c r="G70" s="7"/>
      <c r="H70" s="8"/>
    </row>
    <row r="71" spans="3:8" x14ac:dyDescent="0.25">
      <c r="C71" s="7"/>
      <c r="D71" s="7"/>
      <c r="E71" s="8"/>
      <c r="F71" s="9"/>
      <c r="G71" s="7"/>
      <c r="H71" s="8"/>
    </row>
    <row r="72" spans="3:8" x14ac:dyDescent="0.25">
      <c r="C72" s="7"/>
      <c r="D72" s="7"/>
      <c r="E72" s="8"/>
      <c r="F72" s="9"/>
      <c r="G72" s="7"/>
      <c r="H72" s="8"/>
    </row>
    <row r="73" spans="3:8" x14ac:dyDescent="0.25">
      <c r="C73" s="7"/>
      <c r="D73" s="7"/>
      <c r="E73" s="8"/>
      <c r="F73" s="9"/>
      <c r="G73" s="7"/>
      <c r="H73" s="8"/>
    </row>
    <row r="74" spans="3:8" x14ac:dyDescent="0.25">
      <c r="C74" s="7"/>
      <c r="D74" s="7"/>
      <c r="E74" s="8"/>
      <c r="F74" s="9"/>
      <c r="G74" s="7"/>
      <c r="H74" s="8"/>
    </row>
    <row r="75" spans="3:8" x14ac:dyDescent="0.25">
      <c r="C75" s="7"/>
      <c r="D75" s="7"/>
      <c r="E75" s="8"/>
      <c r="F75" s="9"/>
      <c r="G75" s="7"/>
      <c r="H75" s="8"/>
    </row>
    <row r="76" spans="3:8" x14ac:dyDescent="0.25">
      <c r="C76" s="7"/>
      <c r="D76" s="7"/>
      <c r="E76" s="8"/>
      <c r="F76" s="9"/>
      <c r="G76" s="7"/>
      <c r="H76" s="8"/>
    </row>
    <row r="77" spans="3:8" x14ac:dyDescent="0.25">
      <c r="C77" s="7"/>
      <c r="D77" s="7"/>
      <c r="E77" s="8"/>
      <c r="F77" s="9"/>
      <c r="G77" s="7"/>
      <c r="H77" s="8"/>
    </row>
    <row r="78" spans="3:8" x14ac:dyDescent="0.25">
      <c r="C78" s="7"/>
      <c r="D78" s="7"/>
      <c r="E78" s="8"/>
      <c r="F78" s="9"/>
      <c r="G78" s="7"/>
      <c r="H78" s="8"/>
    </row>
    <row r="79" spans="3:8" x14ac:dyDescent="0.25">
      <c r="C79" s="7"/>
      <c r="D79" s="7"/>
      <c r="E79" s="8"/>
      <c r="F79" s="9"/>
      <c r="G79" s="7"/>
      <c r="H79" s="8"/>
    </row>
    <row r="80" spans="3:8" x14ac:dyDescent="0.25">
      <c r="C80" s="7"/>
      <c r="D80" s="7"/>
      <c r="E80" s="8"/>
      <c r="F80" s="9"/>
      <c r="G80" s="7"/>
      <c r="H80" s="8"/>
    </row>
    <row r="81" spans="3:8" x14ac:dyDescent="0.25">
      <c r="C81" s="7"/>
      <c r="D81" s="7"/>
      <c r="E81" s="8"/>
      <c r="F81" s="9"/>
      <c r="G81" s="7"/>
      <c r="H81" s="8"/>
    </row>
    <row r="82" spans="3:8" x14ac:dyDescent="0.25">
      <c r="C82" s="7"/>
      <c r="D82" s="7"/>
      <c r="E82" s="8"/>
      <c r="F82" s="9"/>
      <c r="G82" s="7"/>
      <c r="H82" s="8"/>
    </row>
    <row r="83" spans="3:8" x14ac:dyDescent="0.25">
      <c r="C83" s="7"/>
      <c r="D83" s="7"/>
      <c r="E83" s="8"/>
      <c r="F83" s="9"/>
      <c r="G83" s="7"/>
      <c r="H83" s="8"/>
    </row>
    <row r="84" spans="3:8" x14ac:dyDescent="0.25">
      <c r="C84" s="7"/>
      <c r="D84" s="7"/>
      <c r="E84" s="8"/>
      <c r="F84" s="9"/>
      <c r="G84" s="7"/>
      <c r="H84" s="8"/>
    </row>
    <row r="85" spans="3:8" x14ac:dyDescent="0.25">
      <c r="C85" s="7"/>
      <c r="D85" s="7"/>
      <c r="E85" s="8"/>
      <c r="F85" s="9"/>
      <c r="G85" s="7"/>
      <c r="H85" s="8"/>
    </row>
    <row r="86" spans="3:8" x14ac:dyDescent="0.25">
      <c r="C86" s="7"/>
      <c r="D86" s="7"/>
      <c r="E86" s="8"/>
      <c r="F86" s="9"/>
      <c r="G86" s="7"/>
      <c r="H86" s="8"/>
    </row>
    <row r="87" spans="3:8" x14ac:dyDescent="0.25">
      <c r="C87" s="7"/>
      <c r="D87" s="7"/>
      <c r="E87" s="8"/>
      <c r="F87" s="9"/>
      <c r="G87" s="7"/>
      <c r="H87" s="8"/>
    </row>
    <row r="88" spans="3:8" x14ac:dyDescent="0.25">
      <c r="C88" s="7"/>
      <c r="D88" s="7"/>
      <c r="E88" s="8"/>
      <c r="F88" s="9"/>
      <c r="G88" s="7"/>
      <c r="H88" s="8"/>
    </row>
    <row r="89" spans="3:8" x14ac:dyDescent="0.25">
      <c r="C89" s="7"/>
      <c r="D89" s="7"/>
      <c r="E89" s="8"/>
      <c r="F89" s="9"/>
      <c r="G89" s="7"/>
      <c r="H89" s="8"/>
    </row>
    <row r="90" spans="3:8" x14ac:dyDescent="0.25">
      <c r="C90" s="7"/>
      <c r="D90" s="7"/>
      <c r="E90" s="8"/>
      <c r="F90" s="9"/>
      <c r="G90" s="7"/>
      <c r="H90" s="8"/>
    </row>
    <row r="91" spans="3:8" x14ac:dyDescent="0.25">
      <c r="C91" s="7"/>
      <c r="D91" s="7"/>
      <c r="E91" s="8"/>
      <c r="F91" s="9"/>
      <c r="G91" s="7"/>
      <c r="H91" s="8"/>
    </row>
    <row r="92" spans="3:8" x14ac:dyDescent="0.25">
      <c r="C92" s="7"/>
      <c r="D92" s="7"/>
      <c r="E92" s="8"/>
      <c r="F92" s="9"/>
      <c r="G92" s="7"/>
      <c r="H92" s="8"/>
    </row>
    <row r="93" spans="3:8" x14ac:dyDescent="0.25">
      <c r="C93" s="7"/>
      <c r="D93" s="7"/>
      <c r="E93" s="8"/>
      <c r="F93" s="9"/>
      <c r="G93" s="7"/>
      <c r="H93" s="8"/>
    </row>
    <row r="94" spans="3:8" x14ac:dyDescent="0.25">
      <c r="C94" s="7"/>
      <c r="D94" s="7"/>
      <c r="E94" s="8"/>
      <c r="F94" s="9"/>
      <c r="G94" s="7"/>
      <c r="H94" s="8"/>
    </row>
    <row r="95" spans="3:8" x14ac:dyDescent="0.25">
      <c r="C95" s="7"/>
      <c r="D95" s="7"/>
      <c r="E95" s="8"/>
      <c r="F95" s="9"/>
      <c r="G95" s="7"/>
      <c r="H95" s="8"/>
    </row>
    <row r="96" spans="3:8" x14ac:dyDescent="0.25">
      <c r="C96" s="7"/>
      <c r="D96" s="7"/>
      <c r="E96" s="8"/>
      <c r="F96" s="9"/>
      <c r="G96" s="7"/>
      <c r="H96" s="8"/>
    </row>
    <row r="97" spans="3:8" x14ac:dyDescent="0.25">
      <c r="C97" s="7"/>
      <c r="D97" s="7"/>
      <c r="E97" s="8"/>
      <c r="F97" s="9"/>
      <c r="G97" s="7"/>
      <c r="H97" s="8"/>
    </row>
    <row r="98" spans="3:8" x14ac:dyDescent="0.25">
      <c r="C98" s="7"/>
      <c r="D98" s="7"/>
      <c r="E98" s="8"/>
      <c r="F98" s="9"/>
      <c r="G98" s="7"/>
      <c r="H98" s="8"/>
    </row>
    <row r="99" spans="3:8" x14ac:dyDescent="0.25">
      <c r="C99" s="7"/>
      <c r="D99" s="7"/>
      <c r="E99" s="8"/>
      <c r="F99" s="9"/>
      <c r="G99" s="7"/>
      <c r="H99" s="8"/>
    </row>
    <row r="100" spans="3:8" x14ac:dyDescent="0.25">
      <c r="C100" s="7"/>
      <c r="D100" s="7"/>
      <c r="E100" s="8"/>
      <c r="F100" s="9"/>
      <c r="G100" s="7"/>
      <c r="H100" s="8"/>
    </row>
    <row r="101" spans="3:8" x14ac:dyDescent="0.25">
      <c r="C101" s="7"/>
      <c r="D101" s="7"/>
      <c r="E101" s="8"/>
      <c r="F101" s="9"/>
      <c r="G101" s="7"/>
      <c r="H101" s="8"/>
    </row>
    <row r="102" spans="3:8" x14ac:dyDescent="0.25">
      <c r="C102" s="7"/>
      <c r="D102" s="7"/>
      <c r="E102" s="8"/>
      <c r="F102" s="9"/>
      <c r="G102" s="7"/>
      <c r="H102" s="8"/>
    </row>
    <row r="103" spans="3:8" x14ac:dyDescent="0.25">
      <c r="C103" s="7"/>
      <c r="D103" s="7"/>
      <c r="E103" s="8"/>
      <c r="F103" s="9"/>
      <c r="G103" s="7"/>
      <c r="H103" s="8"/>
    </row>
    <row r="104" spans="3:8" x14ac:dyDescent="0.25">
      <c r="C104" s="7"/>
      <c r="D104" s="7"/>
      <c r="E104" s="8"/>
      <c r="F104" s="9"/>
      <c r="G104" s="7"/>
      <c r="H104" s="8"/>
    </row>
    <row r="105" spans="3:8" x14ac:dyDescent="0.25">
      <c r="C105" s="7"/>
      <c r="D105" s="7"/>
      <c r="E105" s="8"/>
      <c r="F105" s="9"/>
      <c r="G105" s="7"/>
      <c r="H105" s="8"/>
    </row>
    <row r="106" spans="3:8" x14ac:dyDescent="0.25">
      <c r="C106" s="7"/>
      <c r="D106" s="7"/>
      <c r="E106" s="8"/>
      <c r="F106" s="9"/>
      <c r="G106" s="7"/>
      <c r="H106" s="8"/>
    </row>
    <row r="107" spans="3:8" x14ac:dyDescent="0.25">
      <c r="C107" s="7"/>
      <c r="D107" s="7"/>
      <c r="E107" s="8"/>
      <c r="F107" s="9"/>
      <c r="G107" s="7"/>
      <c r="H107" s="8"/>
    </row>
    <row r="108" spans="3:8" x14ac:dyDescent="0.25">
      <c r="C108" s="7"/>
      <c r="D108" s="7"/>
      <c r="E108" s="8"/>
      <c r="F108" s="9"/>
      <c r="G108" s="7"/>
      <c r="H108" s="8"/>
    </row>
    <row r="109" spans="3:8" x14ac:dyDescent="0.25">
      <c r="C109" s="7"/>
      <c r="D109" s="7"/>
      <c r="E109" s="8"/>
      <c r="F109" s="9"/>
      <c r="G109" s="7"/>
      <c r="H109" s="8"/>
    </row>
    <row r="110" spans="3:8" x14ac:dyDescent="0.25">
      <c r="C110" s="7"/>
      <c r="D110" s="7"/>
      <c r="E110" s="8"/>
      <c r="F110" s="9"/>
      <c r="G110" s="7"/>
      <c r="H110" s="8"/>
    </row>
    <row r="111" spans="3:8" x14ac:dyDescent="0.25">
      <c r="C111" s="7"/>
      <c r="D111" s="7"/>
      <c r="E111" s="8"/>
      <c r="F111" s="9"/>
      <c r="G111" s="7"/>
      <c r="H111" s="8"/>
    </row>
    <row r="112" spans="3:8" x14ac:dyDescent="0.25">
      <c r="C112" s="7"/>
      <c r="D112" s="7"/>
      <c r="E112" s="8"/>
      <c r="F112" s="9"/>
      <c r="G112" s="7"/>
      <c r="H112" s="8"/>
    </row>
    <row r="113" spans="3:8" x14ac:dyDescent="0.25">
      <c r="C113" s="7"/>
      <c r="D113" s="7"/>
      <c r="E113" s="8"/>
      <c r="F113" s="9"/>
      <c r="G113" s="7"/>
      <c r="H113" s="8"/>
    </row>
    <row r="114" spans="3:8" x14ac:dyDescent="0.25">
      <c r="C114" s="7"/>
      <c r="D114" s="7"/>
      <c r="E114" s="8"/>
      <c r="F114" s="9"/>
      <c r="G114" s="7"/>
      <c r="H114" s="8"/>
    </row>
    <row r="115" spans="3:8" x14ac:dyDescent="0.25">
      <c r="C115" s="7"/>
      <c r="D115" s="7"/>
      <c r="E115" s="8"/>
      <c r="F115" s="9"/>
      <c r="G115" s="7"/>
      <c r="H115" s="8"/>
    </row>
    <row r="116" spans="3:8" x14ac:dyDescent="0.25">
      <c r="C116" s="7"/>
      <c r="D116" s="7"/>
      <c r="E116" s="8"/>
      <c r="F116" s="9"/>
      <c r="G116" s="7"/>
      <c r="H116" s="8"/>
    </row>
    <row r="117" spans="3:8" x14ac:dyDescent="0.25">
      <c r="C117" s="7"/>
      <c r="D117" s="7"/>
      <c r="E117" s="8"/>
      <c r="F117" s="9"/>
      <c r="G117" s="7"/>
      <c r="H117" s="8"/>
    </row>
    <row r="118" spans="3:8" x14ac:dyDescent="0.25">
      <c r="C118" s="7"/>
      <c r="D118" s="7"/>
      <c r="E118" s="8"/>
      <c r="F118" s="9"/>
      <c r="G118" s="7"/>
      <c r="H118" s="8"/>
    </row>
    <row r="119" spans="3:8" x14ac:dyDescent="0.25">
      <c r="C119" s="7"/>
      <c r="D119" s="7"/>
      <c r="E119" s="8"/>
      <c r="F119" s="9"/>
      <c r="G119" s="7"/>
      <c r="H119" s="8"/>
    </row>
    <row r="120" spans="3:8" x14ac:dyDescent="0.25">
      <c r="C120" s="7"/>
      <c r="D120" s="7"/>
      <c r="E120" s="8"/>
      <c r="F120" s="9"/>
      <c r="G120" s="7"/>
      <c r="H120" s="8"/>
    </row>
    <row r="121" spans="3:8" x14ac:dyDescent="0.25">
      <c r="C121" s="7"/>
      <c r="D121" s="7"/>
      <c r="E121" s="8"/>
      <c r="F121" s="9"/>
      <c r="G121" s="7"/>
      <c r="H121" s="8"/>
    </row>
    <row r="122" spans="3:8" x14ac:dyDescent="0.25">
      <c r="C122" s="7"/>
      <c r="D122" s="7"/>
      <c r="E122" s="8"/>
      <c r="F122" s="9"/>
      <c r="G122" s="7"/>
      <c r="H122" s="8"/>
    </row>
    <row r="123" spans="3:8" x14ac:dyDescent="0.25">
      <c r="C123" s="7"/>
      <c r="D123" s="7"/>
      <c r="E123" s="8"/>
      <c r="F123" s="9"/>
      <c r="G123" s="7"/>
      <c r="H123" s="8"/>
    </row>
    <row r="124" spans="3:8" x14ac:dyDescent="0.25">
      <c r="C124" s="7"/>
      <c r="D124" s="7"/>
      <c r="E124" s="8"/>
      <c r="F124" s="9"/>
      <c r="G124" s="7"/>
      <c r="H124" s="8"/>
    </row>
    <row r="125" spans="3:8" x14ac:dyDescent="0.25">
      <c r="C125" s="7"/>
      <c r="D125" s="7"/>
      <c r="E125" s="8"/>
      <c r="F125" s="9"/>
      <c r="G125" s="7"/>
      <c r="H125" s="8"/>
    </row>
    <row r="126" spans="3:8" x14ac:dyDescent="0.25">
      <c r="C126" s="7"/>
      <c r="D126" s="7"/>
      <c r="E126" s="8"/>
      <c r="F126" s="9"/>
      <c r="G126" s="7"/>
      <c r="H126" s="8"/>
    </row>
    <row r="127" spans="3:8" x14ac:dyDescent="0.25">
      <c r="C127" s="7"/>
      <c r="D127" s="7"/>
      <c r="E127" s="8"/>
      <c r="F127" s="9"/>
      <c r="G127" s="7"/>
      <c r="H127" s="8"/>
    </row>
    <row r="128" spans="3:8" x14ac:dyDescent="0.25">
      <c r="C128" s="7"/>
      <c r="D128" s="7"/>
      <c r="E128" s="8"/>
      <c r="F128" s="9"/>
      <c r="G128" s="7"/>
      <c r="H128" s="8"/>
    </row>
    <row r="129" spans="3:8" x14ac:dyDescent="0.25">
      <c r="C129" s="7"/>
      <c r="D129" s="7"/>
      <c r="E129" s="8"/>
      <c r="F129" s="9"/>
      <c r="G129" s="7"/>
      <c r="H129" s="8"/>
    </row>
    <row r="130" spans="3:8" x14ac:dyDescent="0.25">
      <c r="C130" s="7"/>
      <c r="D130" s="7"/>
      <c r="E130" s="8"/>
      <c r="F130" s="9"/>
      <c r="G130" s="7"/>
      <c r="H130" s="8"/>
    </row>
    <row r="131" spans="3:8" x14ac:dyDescent="0.25">
      <c r="C131" s="7"/>
      <c r="D131" s="7"/>
      <c r="E131" s="8"/>
      <c r="F131" s="9"/>
      <c r="G131" s="7"/>
      <c r="H131" s="8"/>
    </row>
    <row r="132" spans="3:8" x14ac:dyDescent="0.25">
      <c r="C132" s="7"/>
      <c r="D132" s="7"/>
      <c r="E132" s="8"/>
      <c r="F132" s="9"/>
      <c r="G132" s="7"/>
      <c r="H132" s="8"/>
    </row>
    <row r="133" spans="3:8" x14ac:dyDescent="0.25">
      <c r="C133" s="7"/>
      <c r="D133" s="7"/>
      <c r="E133" s="8"/>
      <c r="F133" s="9"/>
      <c r="G133" s="7"/>
      <c r="H133" s="8"/>
    </row>
    <row r="134" spans="3:8" x14ac:dyDescent="0.25">
      <c r="C134" s="7"/>
      <c r="D134" s="7"/>
      <c r="E134" s="8"/>
      <c r="F134" s="9"/>
      <c r="G134" s="7"/>
      <c r="H134" s="8"/>
    </row>
    <row r="135" spans="3:8" x14ac:dyDescent="0.25">
      <c r="C135" s="7"/>
      <c r="D135" s="7"/>
      <c r="E135" s="8"/>
      <c r="F135" s="9"/>
      <c r="G135" s="7"/>
      <c r="H135" s="8"/>
    </row>
    <row r="136" spans="3:8" x14ac:dyDescent="0.25">
      <c r="C136" s="7"/>
      <c r="D136" s="7"/>
      <c r="E136" s="8"/>
      <c r="F136" s="9"/>
      <c r="G136" s="7"/>
      <c r="H136" s="8"/>
    </row>
    <row r="137" spans="3:8" x14ac:dyDescent="0.25">
      <c r="C137" s="7"/>
      <c r="D137" s="7"/>
      <c r="E137" s="8"/>
      <c r="F137" s="9"/>
      <c r="G137" s="7"/>
      <c r="H137" s="8"/>
    </row>
    <row r="138" spans="3:8" x14ac:dyDescent="0.25">
      <c r="C138" s="7"/>
      <c r="D138" s="7"/>
      <c r="E138" s="8"/>
      <c r="F138" s="9"/>
      <c r="G138" s="7"/>
      <c r="H138" s="8"/>
    </row>
    <row r="139" spans="3:8" x14ac:dyDescent="0.25">
      <c r="C139" s="7"/>
      <c r="D139" s="7"/>
      <c r="E139" s="8"/>
      <c r="F139" s="9"/>
      <c r="G139" s="7"/>
      <c r="H139" s="8"/>
    </row>
    <row r="140" spans="3:8" x14ac:dyDescent="0.25">
      <c r="C140" s="7"/>
      <c r="D140" s="7"/>
      <c r="E140" s="8"/>
      <c r="F140" s="9"/>
      <c r="G140" s="7"/>
      <c r="H140" s="8"/>
    </row>
    <row r="141" spans="3:8" x14ac:dyDescent="0.25">
      <c r="C141" s="7"/>
      <c r="D141" s="7"/>
      <c r="E141" s="8"/>
      <c r="F141" s="9"/>
      <c r="G141" s="7"/>
      <c r="H141" s="8"/>
    </row>
    <row r="142" spans="3:8" x14ac:dyDescent="0.25">
      <c r="C142" s="7"/>
      <c r="D142" s="7"/>
      <c r="E142" s="8"/>
      <c r="F142" s="9"/>
      <c r="G142" s="7"/>
      <c r="H142" s="8"/>
    </row>
    <row r="143" spans="3:8" x14ac:dyDescent="0.25">
      <c r="C143" s="7"/>
      <c r="D143" s="7"/>
      <c r="E143" s="8"/>
      <c r="F143" s="9"/>
      <c r="G143" s="7"/>
      <c r="H143" s="8"/>
    </row>
    <row r="144" spans="3:8" x14ac:dyDescent="0.25">
      <c r="C144" s="7"/>
      <c r="D144" s="7"/>
      <c r="E144" s="8"/>
      <c r="F144" s="9"/>
      <c r="G144" s="7"/>
      <c r="H144" s="8"/>
    </row>
    <row r="145" spans="3:8" x14ac:dyDescent="0.25">
      <c r="C145" s="7"/>
      <c r="D145" s="7"/>
      <c r="E145" s="8"/>
      <c r="F145" s="9"/>
      <c r="G145" s="7"/>
      <c r="H145" s="8"/>
    </row>
    <row r="146" spans="3:8" x14ac:dyDescent="0.25">
      <c r="C146" s="7"/>
      <c r="D146" s="7"/>
      <c r="E146" s="8"/>
      <c r="F146" s="9"/>
      <c r="G146" s="7"/>
      <c r="H146" s="8"/>
    </row>
    <row r="147" spans="3:8" x14ac:dyDescent="0.25">
      <c r="C147" s="7"/>
      <c r="D147" s="7"/>
      <c r="E147" s="8"/>
      <c r="F147" s="9"/>
      <c r="G147" s="7"/>
      <c r="H147" s="8"/>
    </row>
    <row r="148" spans="3:8" x14ac:dyDescent="0.25">
      <c r="C148" s="7"/>
      <c r="D148" s="7"/>
      <c r="E148" s="8"/>
      <c r="F148" s="9"/>
      <c r="G148" s="7"/>
      <c r="H148" s="8"/>
    </row>
    <row r="149" spans="3:8" x14ac:dyDescent="0.25">
      <c r="C149" s="7"/>
      <c r="D149" s="7"/>
      <c r="E149" s="8"/>
      <c r="F149" s="9"/>
      <c r="G149" s="7"/>
      <c r="H149" s="8"/>
    </row>
    <row r="150" spans="3:8" x14ac:dyDescent="0.25">
      <c r="C150" s="7"/>
      <c r="D150" s="7"/>
      <c r="E150" s="8"/>
      <c r="F150" s="9"/>
      <c r="G150" s="7"/>
      <c r="H150" s="8"/>
    </row>
    <row r="151" spans="3:8" x14ac:dyDescent="0.25">
      <c r="C151" s="7"/>
      <c r="D151" s="7"/>
      <c r="E151" s="8"/>
      <c r="F151" s="9"/>
      <c r="G151" s="7"/>
      <c r="H151" s="8"/>
    </row>
    <row r="152" spans="3:8" x14ac:dyDescent="0.25">
      <c r="C152" s="7"/>
      <c r="D152" s="7"/>
      <c r="E152" s="8"/>
      <c r="F152" s="9"/>
      <c r="G152" s="7"/>
      <c r="H152" s="8"/>
    </row>
    <row r="153" spans="3:8" x14ac:dyDescent="0.25">
      <c r="C153" s="7"/>
      <c r="D153" s="7"/>
      <c r="E153" s="8"/>
      <c r="F153" s="9"/>
      <c r="G153" s="7"/>
      <c r="H153" s="8"/>
    </row>
    <row r="154" spans="3:8" x14ac:dyDescent="0.25">
      <c r="C154" s="7"/>
      <c r="D154" s="7"/>
      <c r="E154" s="8"/>
      <c r="F154" s="9"/>
      <c r="G154" s="7"/>
      <c r="H154" s="8"/>
    </row>
    <row r="155" spans="3:8" x14ac:dyDescent="0.25">
      <c r="C155" s="7"/>
      <c r="D155" s="7"/>
      <c r="E155" s="8"/>
      <c r="F155" s="9"/>
      <c r="G155" s="7"/>
      <c r="H155" s="8"/>
    </row>
    <row r="156" spans="3:8" x14ac:dyDescent="0.25">
      <c r="C156" s="7"/>
      <c r="D156" s="7"/>
      <c r="E156" s="8"/>
      <c r="F156" s="9"/>
      <c r="G156" s="7"/>
      <c r="H156" s="8"/>
    </row>
    <row r="157" spans="3:8" x14ac:dyDescent="0.25">
      <c r="C157" s="7"/>
      <c r="D157" s="7"/>
      <c r="E157" s="8"/>
      <c r="F157" s="9"/>
      <c r="G157" s="7"/>
      <c r="H157" s="8"/>
    </row>
    <row r="158" spans="3:8" x14ac:dyDescent="0.25">
      <c r="C158" s="7"/>
      <c r="D158" s="7"/>
      <c r="E158" s="8"/>
      <c r="F158" s="9"/>
      <c r="G158" s="7"/>
      <c r="H158" s="8"/>
    </row>
    <row r="159" spans="3:8" x14ac:dyDescent="0.25">
      <c r="C159" s="7"/>
      <c r="D159" s="7"/>
      <c r="E159" s="8"/>
      <c r="F159" s="9"/>
      <c r="G159" s="7"/>
      <c r="H159" s="8"/>
    </row>
    <row r="160" spans="3:8" x14ac:dyDescent="0.25">
      <c r="C160" s="7"/>
      <c r="D160" s="7"/>
      <c r="E160" s="8"/>
      <c r="F160" s="9"/>
      <c r="G160" s="7"/>
      <c r="H160" s="8"/>
    </row>
    <row r="161" spans="3:8" x14ac:dyDescent="0.25">
      <c r="C161" s="7"/>
      <c r="D161" s="7"/>
      <c r="E161" s="8"/>
      <c r="F161" s="9"/>
      <c r="G161" s="7"/>
      <c r="H161" s="8"/>
    </row>
    <row r="162" spans="3:8" x14ac:dyDescent="0.25">
      <c r="C162" s="7"/>
      <c r="D162" s="7"/>
      <c r="E162" s="8"/>
      <c r="F162" s="9"/>
      <c r="G162" s="7"/>
      <c r="H162" s="8"/>
    </row>
    <row r="163" spans="3:8" x14ac:dyDescent="0.25">
      <c r="C163" s="7"/>
      <c r="D163" s="7"/>
      <c r="E163" s="8"/>
      <c r="F163" s="9"/>
      <c r="G163" s="7"/>
      <c r="H163" s="8"/>
    </row>
    <row r="164" spans="3:8" x14ac:dyDescent="0.25">
      <c r="C164" s="7"/>
      <c r="D164" s="7"/>
      <c r="E164" s="8"/>
      <c r="F164" s="9"/>
      <c r="G164" s="7"/>
      <c r="H164" s="8"/>
    </row>
    <row r="165" spans="3:8" x14ac:dyDescent="0.25">
      <c r="C165" s="7"/>
      <c r="D165" s="7"/>
      <c r="E165" s="8"/>
      <c r="F165" s="9"/>
      <c r="G165" s="7"/>
      <c r="H165" s="8"/>
    </row>
    <row r="166" spans="3:8" x14ac:dyDescent="0.25">
      <c r="C166" s="7"/>
      <c r="D166" s="7"/>
      <c r="E166" s="8"/>
      <c r="F166" s="9"/>
      <c r="G166" s="7"/>
      <c r="H166" s="8"/>
    </row>
    <row r="167" spans="3:8" x14ac:dyDescent="0.25">
      <c r="C167" s="7"/>
      <c r="D167" s="7"/>
      <c r="E167" s="8"/>
      <c r="F167" s="9"/>
      <c r="G167" s="7"/>
      <c r="H167" s="8"/>
    </row>
    <row r="168" spans="3:8" x14ac:dyDescent="0.25">
      <c r="C168" s="7"/>
      <c r="D168" s="7"/>
      <c r="E168" s="8"/>
      <c r="F168" s="9"/>
      <c r="G168" s="7"/>
      <c r="H168" s="8"/>
    </row>
    <row r="169" spans="3:8" x14ac:dyDescent="0.25">
      <c r="C169" s="7"/>
      <c r="D169" s="7"/>
      <c r="E169" s="8"/>
      <c r="F169" s="9"/>
      <c r="G169" s="7"/>
      <c r="H169" s="8"/>
    </row>
    <row r="170" spans="3:8" x14ac:dyDescent="0.25">
      <c r="C170" s="7"/>
      <c r="D170" s="7"/>
      <c r="E170" s="8"/>
      <c r="F170" s="9"/>
      <c r="G170" s="7"/>
      <c r="H170" s="8"/>
    </row>
    <row r="171" spans="3:8" x14ac:dyDescent="0.25">
      <c r="C171" s="7"/>
      <c r="D171" s="7"/>
      <c r="E171" s="8"/>
      <c r="F171" s="9"/>
      <c r="G171" s="7"/>
      <c r="H171" s="8"/>
    </row>
    <row r="172" spans="3:8" x14ac:dyDescent="0.25">
      <c r="C172" s="7"/>
      <c r="D172" s="7"/>
      <c r="E172" s="8"/>
      <c r="F172" s="9"/>
      <c r="G172" s="7"/>
      <c r="H172" s="8"/>
    </row>
    <row r="173" spans="3:8" x14ac:dyDescent="0.25">
      <c r="C173" s="7"/>
      <c r="D173" s="7"/>
      <c r="E173" s="8"/>
      <c r="F173" s="9"/>
      <c r="G173" s="7"/>
      <c r="H173" s="8"/>
    </row>
    <row r="174" spans="3:8" x14ac:dyDescent="0.25">
      <c r="C174" s="7"/>
      <c r="D174" s="7"/>
      <c r="E174" s="8"/>
      <c r="F174" s="9"/>
      <c r="G174" s="7"/>
      <c r="H174" s="8"/>
    </row>
    <row r="175" spans="3:8" x14ac:dyDescent="0.25">
      <c r="C175" s="7"/>
      <c r="D175" s="7"/>
      <c r="E175" s="8"/>
      <c r="F175" s="9"/>
      <c r="G175" s="7"/>
      <c r="H175" s="8"/>
    </row>
    <row r="176" spans="3:8" x14ac:dyDescent="0.25">
      <c r="C176" s="7"/>
      <c r="D176" s="7"/>
      <c r="E176" s="8"/>
      <c r="F176" s="9"/>
      <c r="G176" s="7"/>
      <c r="H176" s="8"/>
    </row>
    <row r="177" spans="3:8" x14ac:dyDescent="0.25">
      <c r="C177" s="7"/>
      <c r="D177" s="7"/>
      <c r="E177" s="8"/>
      <c r="F177" s="9"/>
      <c r="G177" s="7"/>
      <c r="H177" s="8"/>
    </row>
    <row r="178" spans="3:8" x14ac:dyDescent="0.25">
      <c r="C178" s="7"/>
      <c r="D178" s="7"/>
      <c r="E178" s="8"/>
      <c r="F178" s="9"/>
      <c r="G178" s="7"/>
      <c r="H178" s="8"/>
    </row>
    <row r="179" spans="3:8" x14ac:dyDescent="0.25">
      <c r="C179" s="7"/>
      <c r="D179" s="7"/>
      <c r="E179" s="8"/>
      <c r="F179" s="9"/>
      <c r="G179" s="7"/>
      <c r="H179" s="8"/>
    </row>
    <row r="180" spans="3:8" x14ac:dyDescent="0.25">
      <c r="C180" s="7"/>
      <c r="D180" s="7"/>
      <c r="E180" s="8"/>
      <c r="F180" s="9"/>
      <c r="G180" s="7"/>
      <c r="H180" s="8"/>
    </row>
    <row r="181" spans="3:8" x14ac:dyDescent="0.25">
      <c r="C181" s="7"/>
      <c r="D181" s="7"/>
      <c r="E181" s="8"/>
      <c r="F181" s="9"/>
      <c r="G181" s="7"/>
      <c r="H181" s="8"/>
    </row>
    <row r="182" spans="3:8" x14ac:dyDescent="0.25">
      <c r="C182" s="7"/>
      <c r="D182" s="7"/>
      <c r="E182" s="8"/>
      <c r="F182" s="9"/>
      <c r="G182" s="7"/>
      <c r="H182" s="8"/>
    </row>
    <row r="183" spans="3:8" x14ac:dyDescent="0.25">
      <c r="C183" s="7"/>
      <c r="D183" s="7"/>
      <c r="E183" s="8"/>
      <c r="F183" s="9"/>
      <c r="G183" s="7"/>
      <c r="H183" s="8"/>
    </row>
    <row r="184" spans="3:8" x14ac:dyDescent="0.25">
      <c r="C184" s="7"/>
      <c r="D184" s="7"/>
      <c r="E184" s="8"/>
      <c r="F184" s="9"/>
      <c r="G184" s="7"/>
      <c r="H184" s="8"/>
    </row>
    <row r="185" spans="3:8" x14ac:dyDescent="0.25">
      <c r="C185" s="7"/>
      <c r="D185" s="7"/>
      <c r="E185" s="8"/>
      <c r="F185" s="9"/>
      <c r="G185" s="7"/>
      <c r="H185" s="8"/>
    </row>
    <row r="186" spans="3:8" x14ac:dyDescent="0.25">
      <c r="C186" s="7"/>
      <c r="D186" s="7"/>
      <c r="E186" s="8"/>
      <c r="F186" s="9"/>
      <c r="G186" s="7"/>
      <c r="H186" s="8"/>
    </row>
    <row r="187" spans="3:8" x14ac:dyDescent="0.25">
      <c r="C187" s="7"/>
      <c r="D187" s="7"/>
      <c r="E187" s="8"/>
      <c r="F187" s="9"/>
      <c r="G187" s="7"/>
      <c r="H187" s="8"/>
    </row>
    <row r="188" spans="3:8" x14ac:dyDescent="0.25">
      <c r="C188" s="7"/>
      <c r="D188" s="7"/>
      <c r="E188" s="8"/>
      <c r="F188" s="9"/>
      <c r="G188" s="7"/>
      <c r="H188" s="8"/>
    </row>
    <row r="189" spans="3:8" x14ac:dyDescent="0.25">
      <c r="C189" s="7"/>
      <c r="D189" s="7"/>
      <c r="E189" s="8"/>
      <c r="F189" s="9"/>
      <c r="G189" s="7"/>
      <c r="H189" s="8"/>
    </row>
    <row r="190" spans="3:8" x14ac:dyDescent="0.25">
      <c r="C190" s="7"/>
      <c r="D190" s="7"/>
      <c r="E190" s="8"/>
      <c r="F190" s="9"/>
      <c r="G190" s="7"/>
      <c r="H190" s="8"/>
    </row>
    <row r="191" spans="3:8" x14ac:dyDescent="0.25">
      <c r="C191" s="7"/>
      <c r="D191" s="7"/>
      <c r="E191" s="8"/>
      <c r="F191" s="9"/>
      <c r="G191" s="7"/>
      <c r="H191" s="8"/>
    </row>
    <row r="192" spans="3:8" x14ac:dyDescent="0.25">
      <c r="C192" s="7"/>
      <c r="D192" s="7"/>
      <c r="E192" s="8"/>
      <c r="F192" s="9"/>
      <c r="G192" s="7"/>
      <c r="H192" s="8"/>
    </row>
    <row r="193" spans="3:8" x14ac:dyDescent="0.25">
      <c r="C193" s="7"/>
      <c r="D193" s="7"/>
      <c r="E193" s="8"/>
      <c r="F193" s="9"/>
      <c r="G193" s="7"/>
      <c r="H193" s="8"/>
    </row>
    <row r="194" spans="3:8" x14ac:dyDescent="0.25">
      <c r="C194" s="7"/>
      <c r="D194" s="7"/>
      <c r="E194" s="8"/>
      <c r="F194" s="9"/>
      <c r="G194" s="7"/>
      <c r="H194" s="8"/>
    </row>
    <row r="195" spans="3:8" x14ac:dyDescent="0.25">
      <c r="C195" s="7"/>
      <c r="D195" s="7"/>
      <c r="E195" s="8"/>
      <c r="F195" s="9"/>
      <c r="G195" s="7"/>
      <c r="H195" s="8"/>
    </row>
    <row r="196" spans="3:8" x14ac:dyDescent="0.25">
      <c r="C196" s="7"/>
      <c r="D196" s="7"/>
      <c r="E196" s="8"/>
      <c r="F196" s="9"/>
      <c r="G196" s="7"/>
      <c r="H196" s="8"/>
    </row>
    <row r="197" spans="3:8" x14ac:dyDescent="0.25">
      <c r="C197" s="7"/>
      <c r="D197" s="7"/>
      <c r="E197" s="8"/>
      <c r="F197" s="9"/>
      <c r="G197" s="7"/>
      <c r="H197" s="8"/>
    </row>
    <row r="198" spans="3:8" x14ac:dyDescent="0.25">
      <c r="C198" s="7"/>
      <c r="D198" s="7"/>
      <c r="E198" s="8"/>
      <c r="F198" s="9"/>
      <c r="G198" s="7"/>
      <c r="H198" s="8"/>
    </row>
    <row r="199" spans="3:8" x14ac:dyDescent="0.25">
      <c r="C199" s="7"/>
      <c r="D199" s="7"/>
      <c r="E199" s="8"/>
      <c r="F199" s="9"/>
      <c r="G199" s="7"/>
      <c r="H199" s="8"/>
    </row>
    <row r="200" spans="3:8" x14ac:dyDescent="0.25">
      <c r="C200" s="7"/>
      <c r="D200" s="7"/>
      <c r="E200" s="8"/>
      <c r="F200" s="9"/>
      <c r="G200" s="7"/>
      <c r="H200" s="8"/>
    </row>
    <row r="201" spans="3:8" x14ac:dyDescent="0.25">
      <c r="C201" s="7"/>
      <c r="D201" s="7"/>
      <c r="E201" s="8"/>
      <c r="F201" s="9"/>
      <c r="G201" s="7"/>
      <c r="H201" s="8"/>
    </row>
    <row r="202" spans="3:8" x14ac:dyDescent="0.25">
      <c r="C202" s="7"/>
      <c r="D202" s="7"/>
      <c r="E202" s="8"/>
      <c r="F202" s="9"/>
      <c r="G202" s="7"/>
      <c r="H202" s="8"/>
    </row>
    <row r="203" spans="3:8" x14ac:dyDescent="0.25">
      <c r="C203" s="7"/>
      <c r="D203" s="7"/>
      <c r="E203" s="8"/>
      <c r="F203" s="9"/>
      <c r="G203" s="7"/>
      <c r="H203" s="8"/>
    </row>
    <row r="204" spans="3:8" x14ac:dyDescent="0.25">
      <c r="C204" s="7"/>
      <c r="D204" s="7"/>
      <c r="E204" s="8"/>
      <c r="F204" s="9"/>
      <c r="G204" s="7"/>
      <c r="H204" s="8"/>
    </row>
    <row r="205" spans="3:8" x14ac:dyDescent="0.25">
      <c r="C205" s="7"/>
      <c r="D205" s="7"/>
      <c r="E205" s="8"/>
      <c r="F205" s="9"/>
      <c r="G205" s="7"/>
      <c r="H205" s="8"/>
    </row>
    <row r="206" spans="3:8" x14ac:dyDescent="0.25">
      <c r="C206" s="7"/>
      <c r="D206" s="7"/>
      <c r="E206" s="8"/>
      <c r="F206" s="9"/>
      <c r="G206" s="7"/>
      <c r="H206" s="8"/>
    </row>
  </sheetData>
  <mergeCells count="8">
    <mergeCell ref="C33:E33"/>
    <mergeCell ref="C34:E34"/>
    <mergeCell ref="C35:E35"/>
    <mergeCell ref="D2:H2"/>
    <mergeCell ref="D3:H3"/>
    <mergeCell ref="D4:H4"/>
    <mergeCell ref="D5:H5"/>
    <mergeCell ref="C32:E32"/>
  </mergeCells>
  <hyperlinks>
    <hyperlink ref="H16" r:id="rId1" location="p13"/>
    <hyperlink ref="H18" r:id="rId2" location="p31"/>
    <hyperlink ref="H26" r:id="rId3" location="p7.1"/>
  </hyperlinks>
  <pageMargins left="0.7" right="0.7" top="0.75" bottom="0.75" header="0.51180555555555496" footer="0.51180555555555496"/>
  <pageSetup firstPageNumber="0" orientation="portrait" verticalDpi="0" r:id="rId4"/>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U20"/>
  <sheetViews>
    <sheetView topLeftCell="A13" zoomScaleNormal="100" workbookViewId="0">
      <selection activeCell="H10" sqref="H10"/>
    </sheetView>
  </sheetViews>
  <sheetFormatPr defaultRowHeight="15" x14ac:dyDescent="0.25"/>
  <cols>
    <col min="3" max="3" width="12" style="2"/>
    <col min="4" max="4" width="19.140625" style="2"/>
    <col min="5" max="5" width="62.7109375" style="3"/>
    <col min="6" max="6" width="15.28515625" style="2"/>
    <col min="7" max="7" width="13.5703125" style="2"/>
    <col min="8" max="9" width="37.5703125" style="3"/>
    <col min="10" max="21" width="9.5703125" style="5"/>
  </cols>
  <sheetData>
    <row r="2" spans="3:17" ht="16.5" customHeight="1" x14ac:dyDescent="0.35">
      <c r="D2" s="101" t="s">
        <v>0</v>
      </c>
      <c r="E2" s="101"/>
      <c r="F2" s="101"/>
      <c r="G2" s="101"/>
      <c r="H2" s="101"/>
    </row>
    <row r="3" spans="3:17" ht="15" customHeight="1" x14ac:dyDescent="0.25">
      <c r="D3" s="102" t="s">
        <v>227</v>
      </c>
      <c r="E3" s="102"/>
      <c r="F3" s="102"/>
      <c r="G3" s="102"/>
      <c r="H3" s="102"/>
    </row>
    <row r="4" spans="3:17" ht="15" customHeight="1" x14ac:dyDescent="0.25">
      <c r="D4" s="102" t="s">
        <v>228</v>
      </c>
      <c r="E4" s="102"/>
      <c r="F4" s="102"/>
      <c r="G4" s="102"/>
      <c r="H4" s="102"/>
    </row>
    <row r="5" spans="3:17" ht="15" customHeight="1" x14ac:dyDescent="0.25">
      <c r="D5" s="102" t="s">
        <v>229</v>
      </c>
      <c r="E5" s="102"/>
      <c r="F5" s="102"/>
      <c r="G5" s="102"/>
      <c r="H5" s="102"/>
    </row>
    <row r="7" spans="3:17" ht="45" x14ac:dyDescent="0.25">
      <c r="C7" s="10" t="s">
        <v>1</v>
      </c>
      <c r="D7" s="10" t="s">
        <v>2</v>
      </c>
      <c r="E7" s="11" t="s">
        <v>3</v>
      </c>
      <c r="F7" s="12" t="s">
        <v>4</v>
      </c>
      <c r="G7" s="13" t="s">
        <v>5</v>
      </c>
      <c r="H7" s="10" t="s">
        <v>6</v>
      </c>
      <c r="I7" s="10" t="s">
        <v>7</v>
      </c>
      <c r="J7" s="15" t="s">
        <v>8</v>
      </c>
      <c r="K7" s="16" t="s">
        <v>9</v>
      </c>
      <c r="L7" s="16" t="s">
        <v>10</v>
      </c>
      <c r="M7" s="16" t="s">
        <v>11</v>
      </c>
      <c r="N7" s="5">
        <v>1</v>
      </c>
      <c r="O7" s="5">
        <v>0</v>
      </c>
    </row>
    <row r="8" spans="3:17" ht="105" x14ac:dyDescent="0.25">
      <c r="C8" s="17" t="s">
        <v>65</v>
      </c>
      <c r="D8" s="17">
        <v>4</v>
      </c>
      <c r="E8" s="34" t="s">
        <v>66</v>
      </c>
      <c r="F8" s="19" t="s">
        <v>8</v>
      </c>
      <c r="G8" s="20">
        <f>IF(F8=J7,J8*D8)+IF(F8=K7,K8*D8)</f>
        <v>4</v>
      </c>
      <c r="H8" s="35" t="s">
        <v>67</v>
      </c>
      <c r="I8" s="71"/>
      <c r="J8" s="5">
        <v>1</v>
      </c>
      <c r="K8" s="5">
        <v>0</v>
      </c>
      <c r="N8" s="5">
        <f>IF(F8=J7,N7)+IF(F8=K7,N7)+IF(F8=L7,N7)+IF(F8=M7,N7)+IF(F8=O7,O7)</f>
        <v>1</v>
      </c>
      <c r="Q8" s="5">
        <f t="shared" ref="Q8:Q15" si="0">D8*N8</f>
        <v>4</v>
      </c>
    </row>
    <row r="9" spans="3:17" ht="105" x14ac:dyDescent="0.25">
      <c r="C9" s="17" t="s">
        <v>68</v>
      </c>
      <c r="D9" s="17">
        <v>3</v>
      </c>
      <c r="E9" s="37" t="s">
        <v>69</v>
      </c>
      <c r="F9" s="19" t="s">
        <v>10</v>
      </c>
      <c r="G9" s="20">
        <f>IF(F9=J7,J9*D9)+IF(F9=K7,K9*D9)+IF(F9=L7,L9*D9)+IF(F9=M7,M9*D9)</f>
        <v>1.5</v>
      </c>
      <c r="H9" s="35" t="s">
        <v>30</v>
      </c>
      <c r="I9" s="71"/>
      <c r="J9" s="5">
        <v>1</v>
      </c>
      <c r="K9" s="5">
        <v>0.75</v>
      </c>
      <c r="L9" s="5">
        <v>0.5</v>
      </c>
      <c r="M9" s="5">
        <v>0.25</v>
      </c>
      <c r="N9" s="5">
        <f>IF(F9=J7,N7)+IF(F9=K7,N7)+IF(F9=L7,N7)+IF(F9=M7,N7)+IF(F9=O7,O7)</f>
        <v>1</v>
      </c>
      <c r="Q9" s="5">
        <f t="shared" si="0"/>
        <v>3</v>
      </c>
    </row>
    <row r="10" spans="3:17" ht="120" x14ac:dyDescent="0.25">
      <c r="C10" s="17" t="s">
        <v>70</v>
      </c>
      <c r="D10" s="17">
        <v>3</v>
      </c>
      <c r="E10" s="37" t="s">
        <v>71</v>
      </c>
      <c r="F10" s="27" t="s">
        <v>8</v>
      </c>
      <c r="G10" s="20">
        <f>IF(F10=J7,J10*D10)+IF(F10=K7,K10*D10)+IF(F10=L7,L10*D10)</f>
        <v>3</v>
      </c>
      <c r="H10" s="35" t="s">
        <v>30</v>
      </c>
      <c r="I10" s="71"/>
      <c r="J10" s="5">
        <v>1</v>
      </c>
      <c r="K10" s="5">
        <v>0.5</v>
      </c>
      <c r="L10" s="5">
        <v>0</v>
      </c>
      <c r="N10" s="5">
        <f>IF(F10=J7,N7)+IF(F10=K7,N7)+IF(F10=L7,N7)+IF(F10=M7,N7)+IF(F10=O7,O7)</f>
        <v>1</v>
      </c>
      <c r="Q10" s="5">
        <f t="shared" si="0"/>
        <v>3</v>
      </c>
    </row>
    <row r="11" spans="3:17" ht="165" x14ac:dyDescent="0.25">
      <c r="C11" s="17" t="s">
        <v>72</v>
      </c>
      <c r="D11" s="17">
        <v>3</v>
      </c>
      <c r="E11" s="37" t="s">
        <v>73</v>
      </c>
      <c r="F11" s="87" t="s">
        <v>8</v>
      </c>
      <c r="G11" s="20">
        <f>IF(F11=J7,J11*D11)+IF(F11=K7,K11*D11)+IF(F11=L7,L11*D11)</f>
        <v>3</v>
      </c>
      <c r="H11" s="35" t="s">
        <v>30</v>
      </c>
      <c r="I11" s="99"/>
      <c r="J11" s="5">
        <v>1</v>
      </c>
      <c r="K11" s="5">
        <v>0.5</v>
      </c>
      <c r="L11" s="5">
        <v>0</v>
      </c>
      <c r="N11" s="5">
        <f>IF(F11=J7,N7)+IF(F11=K7,N7)+IF(F11=L7,N7)+IF(F11=M7,N7)+IF(F11=O7,O7)</f>
        <v>1</v>
      </c>
      <c r="O11" s="38"/>
      <c r="P11" s="38"/>
      <c r="Q11" s="5">
        <f t="shared" si="0"/>
        <v>3</v>
      </c>
    </row>
    <row r="12" spans="3:17" ht="75" x14ac:dyDescent="0.25">
      <c r="C12" s="17" t="s">
        <v>74</v>
      </c>
      <c r="D12" s="17">
        <v>2</v>
      </c>
      <c r="E12" s="37" t="s">
        <v>75</v>
      </c>
      <c r="F12" s="87" t="s">
        <v>8</v>
      </c>
      <c r="G12" s="20">
        <f>IF(F12=J7,J12*D12)+IF(F12=K7,K12*D12)</f>
        <v>2</v>
      </c>
      <c r="H12" s="35" t="s">
        <v>34</v>
      </c>
      <c r="I12" s="99"/>
      <c r="J12" s="5">
        <v>1</v>
      </c>
      <c r="K12" s="5">
        <v>0</v>
      </c>
      <c r="N12" s="5">
        <f>IF(F12=J7,N7)+IF(F12=K7,N7)+IF(F12=L7,N7)+IF(F12=M7,N7)+IF(F12=O7,O7)</f>
        <v>1</v>
      </c>
      <c r="Q12" s="5">
        <f t="shared" si="0"/>
        <v>2</v>
      </c>
    </row>
    <row r="13" spans="3:17" ht="195" x14ac:dyDescent="0.25">
      <c r="C13" s="17" t="s">
        <v>76</v>
      </c>
      <c r="D13" s="39">
        <v>2</v>
      </c>
      <c r="E13" s="86" t="s">
        <v>77</v>
      </c>
      <c r="F13" s="27" t="s">
        <v>8</v>
      </c>
      <c r="G13" s="20">
        <f>IF(F13=J7,J13*D13)+IF(F13=K7,K13*D13)+IF(F13=L7,L13*D13)</f>
        <v>2</v>
      </c>
      <c r="H13" s="35"/>
      <c r="I13" s="71"/>
      <c r="J13" s="5">
        <v>1</v>
      </c>
      <c r="K13" s="5">
        <v>0.5</v>
      </c>
      <c r="L13" s="5">
        <v>0.25</v>
      </c>
      <c r="N13" s="5">
        <f>IF(F13=J7,N7)+IF(F13=K7,N7)+IF(F13=L7,N7)+IF(F13=M7,N7)+IF(F13=O7,O7)</f>
        <v>1</v>
      </c>
      <c r="Q13" s="5">
        <f t="shared" si="0"/>
        <v>2</v>
      </c>
    </row>
    <row r="14" spans="3:17" ht="90" x14ac:dyDescent="0.25">
      <c r="C14" s="17" t="s">
        <v>78</v>
      </c>
      <c r="D14" s="39">
        <v>3</v>
      </c>
      <c r="E14" s="37" t="s">
        <v>79</v>
      </c>
      <c r="F14" s="27" t="s">
        <v>8</v>
      </c>
      <c r="G14" s="20">
        <f>IF(F14=J7,J14*D14)+IF(F14=K7,K14*D14)+IF(F14=L7,L14*D14)</f>
        <v>3</v>
      </c>
      <c r="H14" s="35"/>
      <c r="I14" s="71"/>
      <c r="J14" s="5">
        <v>1</v>
      </c>
      <c r="K14" s="5">
        <v>0.25</v>
      </c>
      <c r="L14" s="5">
        <v>0</v>
      </c>
      <c r="N14" s="5">
        <f>IF(F14=J7,N7)+IF(F14=K7,N7)+IF(F14=L7,N7)+IF(F14=M7,N7)+IF(F14=O7,O7)</f>
        <v>1</v>
      </c>
      <c r="Q14" s="5">
        <f t="shared" si="0"/>
        <v>3</v>
      </c>
    </row>
    <row r="15" spans="3:17" ht="120" x14ac:dyDescent="0.25">
      <c r="C15" s="17" t="s">
        <v>80</v>
      </c>
      <c r="D15" s="17">
        <v>4</v>
      </c>
      <c r="E15" s="37" t="s">
        <v>81</v>
      </c>
      <c r="F15" s="29" t="s">
        <v>8</v>
      </c>
      <c r="G15" s="20">
        <f>IF(F15=J7,J15*D15)+IF(F15=K7,K15*D15)+IF(F15=L7,L15*D15)</f>
        <v>4</v>
      </c>
      <c r="H15" s="35" t="s">
        <v>82</v>
      </c>
      <c r="I15" s="71" t="s">
        <v>225</v>
      </c>
      <c r="J15" s="5">
        <v>1</v>
      </c>
      <c r="K15" s="5">
        <v>0.25</v>
      </c>
      <c r="L15" s="5">
        <v>0</v>
      </c>
      <c r="N15" s="5">
        <f>IF(F15=J7,N7)+IF(F15=K7,N7)+IF(F15=L7,N7)+IF(F15=M7,N7)+IF(F15=O7,O7)</f>
        <v>1</v>
      </c>
      <c r="Q15" s="5">
        <f t="shared" si="0"/>
        <v>4</v>
      </c>
    </row>
    <row r="16" spans="3:17" x14ac:dyDescent="0.25">
      <c r="G16" s="40"/>
      <c r="H16" s="41"/>
    </row>
    <row r="17" spans="3:7" ht="15" customHeight="1" x14ac:dyDescent="0.25">
      <c r="C17" s="103" t="s">
        <v>83</v>
      </c>
      <c r="D17" s="103"/>
      <c r="E17" s="103"/>
      <c r="F17" s="31">
        <f>D8+D9+D10+D11+D12+D13+D14+D15</f>
        <v>24</v>
      </c>
      <c r="G17" s="42"/>
    </row>
    <row r="18" spans="3:7" ht="15" customHeight="1" x14ac:dyDescent="0.25">
      <c r="C18" s="100" t="s">
        <v>62</v>
      </c>
      <c r="D18" s="100"/>
      <c r="E18" s="100"/>
      <c r="F18" s="31">
        <f>Q15+Q14+Q13+Q12+Q11+Q10+Q9+Q8</f>
        <v>24</v>
      </c>
      <c r="G18" s="42"/>
    </row>
    <row r="19" spans="3:7" ht="15" customHeight="1" x14ac:dyDescent="0.25">
      <c r="C19" s="100" t="s">
        <v>63</v>
      </c>
      <c r="D19" s="100"/>
      <c r="E19" s="100"/>
      <c r="F19" s="31">
        <f>G8+G9+G10+G11+G12+G13+G14+G15</f>
        <v>22.5</v>
      </c>
      <c r="G19" s="42"/>
    </row>
    <row r="20" spans="3:7" ht="15" customHeight="1" x14ac:dyDescent="0.25">
      <c r="C20" s="100" t="s">
        <v>64</v>
      </c>
      <c r="D20" s="100"/>
      <c r="E20" s="100"/>
      <c r="F20" s="33">
        <f>F19/F18</f>
        <v>0.9375</v>
      </c>
      <c r="G20" s="42"/>
    </row>
  </sheetData>
  <mergeCells count="8">
    <mergeCell ref="C18:E18"/>
    <mergeCell ref="C19:E19"/>
    <mergeCell ref="C20:E20"/>
    <mergeCell ref="D2:H2"/>
    <mergeCell ref="D3:H3"/>
    <mergeCell ref="D4:H4"/>
    <mergeCell ref="D5:H5"/>
    <mergeCell ref="C17:E17"/>
  </mergeCells>
  <hyperlinks>
    <hyperlink ref="H8" r:id="rId1" location="p5"/>
    <hyperlink ref="H9" r:id="rId2" location="p13"/>
    <hyperlink ref="H10" r:id="rId3" location="p13"/>
    <hyperlink ref="H11" r:id="rId4" location="p13"/>
    <hyperlink ref="H12" r:id="rId5" location="p31"/>
  </hyperlinks>
  <pageMargins left="0.7" right="0.7" top="0.75" bottom="0.75" header="0.51180555555555496" footer="0.51180555555555496"/>
  <pageSetup firstPageNumber="0" orientation="portrait" horizontalDpi="300" verticalDpi="300" r:id="rId6"/>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topLeftCell="A9" zoomScale="80" zoomScaleNormal="80" workbookViewId="0">
      <selection activeCell="E14" sqref="E14"/>
    </sheetView>
  </sheetViews>
  <sheetFormatPr defaultRowHeight="15" x14ac:dyDescent="0.25"/>
  <cols>
    <col min="3" max="3" width="12" style="2"/>
    <col min="4" max="4" width="19.140625" style="2"/>
    <col min="5" max="5" width="62.7109375" style="43"/>
    <col min="6" max="6" width="15.28515625" style="2"/>
    <col min="7" max="7" width="13.5703125" style="2"/>
    <col min="8" max="9" width="37.5703125" style="3"/>
    <col min="10" max="20" width="9.5703125" style="5"/>
  </cols>
  <sheetData>
    <row r="2" spans="3:20" ht="16.5" customHeight="1" x14ac:dyDescent="0.35">
      <c r="D2" s="101" t="s">
        <v>0</v>
      </c>
      <c r="E2" s="101"/>
      <c r="F2" s="101"/>
      <c r="G2" s="101"/>
      <c r="H2" s="101"/>
    </row>
    <row r="3" spans="3:20" ht="15" customHeight="1" x14ac:dyDescent="0.25">
      <c r="D3" s="102" t="s">
        <v>227</v>
      </c>
      <c r="E3" s="102"/>
      <c r="F3" s="102"/>
      <c r="G3" s="102"/>
      <c r="H3" s="102"/>
    </row>
    <row r="4" spans="3:20" ht="15" customHeight="1" x14ac:dyDescent="0.25">
      <c r="D4" s="102" t="s">
        <v>228</v>
      </c>
      <c r="E4" s="102"/>
      <c r="F4" s="102"/>
      <c r="G4" s="102"/>
      <c r="H4" s="102"/>
    </row>
    <row r="5" spans="3:20" ht="15" customHeight="1" x14ac:dyDescent="0.25">
      <c r="D5" s="102" t="s">
        <v>229</v>
      </c>
      <c r="E5" s="102"/>
      <c r="F5" s="102"/>
      <c r="G5" s="102"/>
      <c r="H5" s="102"/>
      <c r="M5" s="44"/>
      <c r="N5" s="44"/>
    </row>
    <row r="7" spans="3:20" ht="45" x14ac:dyDescent="0.25">
      <c r="C7" s="10" t="s">
        <v>1</v>
      </c>
      <c r="D7" s="10" t="s">
        <v>2</v>
      </c>
      <c r="E7" s="30" t="s">
        <v>3</v>
      </c>
      <c r="F7" s="45" t="s">
        <v>4</v>
      </c>
      <c r="G7" s="10" t="s">
        <v>5</v>
      </c>
      <c r="H7" s="11" t="s">
        <v>6</v>
      </c>
      <c r="I7" s="10" t="s">
        <v>84</v>
      </c>
      <c r="J7" s="15" t="s">
        <v>8</v>
      </c>
      <c r="K7" s="16" t="s">
        <v>9</v>
      </c>
      <c r="L7" s="16" t="s">
        <v>10</v>
      </c>
      <c r="M7" s="16" t="s">
        <v>11</v>
      </c>
      <c r="N7" s="16" t="s">
        <v>85</v>
      </c>
      <c r="O7" s="5">
        <v>1</v>
      </c>
      <c r="P7" s="5">
        <v>0</v>
      </c>
    </row>
    <row r="8" spans="3:20" ht="180" x14ac:dyDescent="0.25">
      <c r="C8" s="17" t="s">
        <v>86</v>
      </c>
      <c r="D8" s="46">
        <v>3</v>
      </c>
      <c r="E8" s="28" t="s">
        <v>87</v>
      </c>
      <c r="F8" s="12" t="s">
        <v>8</v>
      </c>
      <c r="G8" s="20">
        <f>IF(F8=J7,J8*D8)+IF(F8=K7,K8*D8)+IF(F8=L7,L8*D8)+IF(F8=M7,M8*D8)</f>
        <v>3</v>
      </c>
      <c r="H8" s="47" t="s">
        <v>88</v>
      </c>
      <c r="I8" s="71"/>
      <c r="J8" s="5">
        <v>1</v>
      </c>
      <c r="K8" s="5">
        <v>0.75</v>
      </c>
      <c r="L8" s="5">
        <v>0.5</v>
      </c>
      <c r="M8" s="5">
        <v>0</v>
      </c>
      <c r="O8" s="5">
        <f>IF(F8=J7,O7)+IF(F8=K7,O7)+IF(F8=L7,O7)+IF(F8=M7,O7)+IF(F8=P7,P7)</f>
        <v>1</v>
      </c>
      <c r="R8" s="5">
        <f t="shared" ref="R8:R15" si="0">D8*O8</f>
        <v>3</v>
      </c>
    </row>
    <row r="9" spans="3:20" ht="256.5" thickTop="1" thickBot="1" x14ac:dyDescent="0.3">
      <c r="C9" s="48" t="s">
        <v>89</v>
      </c>
      <c r="D9" s="49">
        <v>3</v>
      </c>
      <c r="E9" s="37" t="s">
        <v>90</v>
      </c>
      <c r="F9" s="50" t="s">
        <v>8</v>
      </c>
      <c r="G9" s="20">
        <f>IF(F9=J7,J9*D9)+IF(F9=K7,K9*D9)+IF(F9=L7,L9*D9)+IF(F9=M7,M9*D9)+IF(F9=M5,N9*D9)</f>
        <v>3</v>
      </c>
      <c r="H9" s="51"/>
      <c r="I9" s="71"/>
      <c r="J9" s="5">
        <v>1</v>
      </c>
      <c r="K9" s="5">
        <v>0.75</v>
      </c>
      <c r="L9" s="5">
        <v>0.5</v>
      </c>
      <c r="M9" s="5">
        <v>0.25</v>
      </c>
      <c r="N9" s="5">
        <v>0</v>
      </c>
      <c r="O9" s="5">
        <f>IF(F9=J7,O7)+IF(F9=K7,O7)+IF(F9=L7,O7)+IF(F9=M7,O7)+IF(F9=N7,O7)+IF(F9=P7,P7)</f>
        <v>1</v>
      </c>
      <c r="R9" s="5">
        <f t="shared" si="0"/>
        <v>3</v>
      </c>
    </row>
    <row r="10" spans="3:20" s="52" customFormat="1" ht="61.5" thickTop="1" thickBot="1" x14ac:dyDescent="0.3">
      <c r="C10" s="53" t="s">
        <v>91</v>
      </c>
      <c r="D10" s="54">
        <v>2</v>
      </c>
      <c r="E10" s="55" t="s">
        <v>92</v>
      </c>
      <c r="F10" s="56" t="s">
        <v>10</v>
      </c>
      <c r="G10" s="57">
        <f>IF(F10=J7,J10*D10)+IF(F10=K7,K10*D10)+IF(F10=L7,L10*D10)</f>
        <v>0.5</v>
      </c>
      <c r="H10" s="58"/>
      <c r="I10" s="61" t="s">
        <v>93</v>
      </c>
      <c r="J10" s="59">
        <v>1</v>
      </c>
      <c r="K10" s="59">
        <v>0.5</v>
      </c>
      <c r="L10" s="59">
        <v>0.25</v>
      </c>
      <c r="M10" s="59"/>
      <c r="N10" s="59"/>
      <c r="O10" s="59">
        <f>IF(F10=J7,O7)+IF(F10=K7,O7)+IF(F10=L7,O7)+IF(F10=M7,O7)+IF(F10=P7,P7)</f>
        <v>1</v>
      </c>
      <c r="P10" s="59"/>
      <c r="Q10" s="59"/>
      <c r="R10" s="59">
        <f t="shared" si="0"/>
        <v>2</v>
      </c>
      <c r="S10" s="59"/>
      <c r="T10" s="59"/>
    </row>
    <row r="11" spans="3:20" s="52" customFormat="1" ht="91.5" thickTop="1" thickBot="1" x14ac:dyDescent="0.3">
      <c r="C11" s="53" t="s">
        <v>94</v>
      </c>
      <c r="D11" s="54">
        <v>2</v>
      </c>
      <c r="E11" s="55" t="s">
        <v>95</v>
      </c>
      <c r="F11" s="56" t="s">
        <v>9</v>
      </c>
      <c r="G11" s="57">
        <f>IF(F11=J7,J11*D11)+IF(F11=K7,K11*D11)+IF(F11=L7,L11*D11)</f>
        <v>1.5</v>
      </c>
      <c r="H11" s="60" t="s">
        <v>96</v>
      </c>
      <c r="I11" s="61" t="s">
        <v>97</v>
      </c>
      <c r="J11" s="59">
        <v>1</v>
      </c>
      <c r="K11" s="59">
        <v>0.75</v>
      </c>
      <c r="L11" s="59">
        <v>0.25</v>
      </c>
      <c r="M11" s="59"/>
      <c r="N11" s="59"/>
      <c r="O11" s="59">
        <f>IF(F11=J7,O7)+IF(F11=K7,O7)+IF(F11=L7,O7)+IF(F11=M7,O7)+IF(F11=P7,P7)</f>
        <v>1</v>
      </c>
      <c r="P11" s="59"/>
      <c r="Q11" s="59"/>
      <c r="R11" s="59">
        <f t="shared" si="0"/>
        <v>2</v>
      </c>
      <c r="S11" s="59"/>
      <c r="T11" s="59"/>
    </row>
    <row r="12" spans="3:20" s="52" customFormat="1" ht="76.5" thickTop="1" thickBot="1" x14ac:dyDescent="0.3">
      <c r="C12" s="53" t="s">
        <v>98</v>
      </c>
      <c r="D12" s="54">
        <v>2</v>
      </c>
      <c r="E12" s="55" t="s">
        <v>99</v>
      </c>
      <c r="F12" s="56" t="s">
        <v>8</v>
      </c>
      <c r="G12" s="57">
        <f>IF(F12=J7,J12*D12)+IF(F12=K7,K12*D12)+IF(F12=L7,L12*D12)</f>
        <v>2</v>
      </c>
      <c r="H12" s="60" t="s">
        <v>96</v>
      </c>
      <c r="I12" s="61" t="s">
        <v>97</v>
      </c>
      <c r="J12" s="59">
        <v>1</v>
      </c>
      <c r="K12" s="59">
        <v>0.75</v>
      </c>
      <c r="L12" s="59">
        <v>0.25</v>
      </c>
      <c r="M12" s="59"/>
      <c r="N12" s="59"/>
      <c r="O12" s="59">
        <f>IF(F12=J7,O7)+IF(F12=K7,O7)+IF(F12=L7,O7)+IF(F12=M7,O7)+IF(F12=P7,P7)</f>
        <v>1</v>
      </c>
      <c r="P12" s="59"/>
      <c r="Q12" s="59"/>
      <c r="R12" s="59">
        <f t="shared" si="0"/>
        <v>2</v>
      </c>
      <c r="S12" s="59"/>
      <c r="T12" s="59"/>
    </row>
    <row r="13" spans="3:20" ht="226.5" thickTop="1" thickBot="1" x14ac:dyDescent="0.3">
      <c r="C13" s="48" t="s">
        <v>100</v>
      </c>
      <c r="D13" s="49">
        <v>3</v>
      </c>
      <c r="E13" s="37" t="s">
        <v>101</v>
      </c>
      <c r="F13" s="27" t="s">
        <v>10</v>
      </c>
      <c r="G13" s="20">
        <f>IF(F13=J7,J13*D13)+IF(F13=K7,K13*D13)+IF(F13=L7,L13*D13)+IF(F13=M7,M13*D13)+IF(F13=N5,N13*D13)</f>
        <v>1.5</v>
      </c>
      <c r="H13" s="51"/>
      <c r="I13" s="71"/>
      <c r="J13" s="5">
        <v>1</v>
      </c>
      <c r="K13" s="5">
        <v>0.75</v>
      </c>
      <c r="L13" s="5">
        <v>0.5</v>
      </c>
      <c r="M13" s="5">
        <v>0.25</v>
      </c>
      <c r="N13" s="5">
        <v>0</v>
      </c>
      <c r="O13" s="5">
        <f>IF(F13=J7,O7)+IF(F13=K7,O7)+IF(F13=L7,O7)+IF(F13=M7,O7)+IF(F13=N7,O7)+IF(F13=P7,P7)</f>
        <v>1</v>
      </c>
      <c r="R13" s="5">
        <f t="shared" si="0"/>
        <v>3</v>
      </c>
    </row>
    <row r="14" spans="3:20" ht="136.5" thickTop="1" thickBot="1" x14ac:dyDescent="0.3">
      <c r="C14" s="48" t="s">
        <v>102</v>
      </c>
      <c r="D14" s="49">
        <v>3</v>
      </c>
      <c r="E14" s="37" t="s">
        <v>103</v>
      </c>
      <c r="F14" s="27" t="s">
        <v>8</v>
      </c>
      <c r="G14" s="20">
        <f>IF(F14=J7,J14*D14)+IF(F14=K7,K14*D14)+IF(F14=L7,L14*D14)+IF(F14=M7,M14*D14)</f>
        <v>3</v>
      </c>
      <c r="H14" s="51"/>
      <c r="I14" s="71"/>
      <c r="J14" s="5">
        <v>1</v>
      </c>
      <c r="K14" s="5">
        <v>0.75</v>
      </c>
      <c r="L14" s="5">
        <v>0.5</v>
      </c>
      <c r="M14" s="5">
        <v>0</v>
      </c>
      <c r="O14" s="5">
        <f>IF(F14=J7,O7)+IF(F14=K7,O7)+IF(F14=L7,O7)+IF(F14=M7,O7)+IF(F14=P7,P7)</f>
        <v>1</v>
      </c>
      <c r="R14" s="5">
        <f t="shared" si="0"/>
        <v>3</v>
      </c>
    </row>
    <row r="15" spans="3:20" ht="76.5" thickTop="1" thickBot="1" x14ac:dyDescent="0.3">
      <c r="C15" s="48" t="s">
        <v>104</v>
      </c>
      <c r="D15" s="49">
        <v>3</v>
      </c>
      <c r="E15" s="37" t="s">
        <v>105</v>
      </c>
      <c r="F15" s="29" t="s">
        <v>8</v>
      </c>
      <c r="G15" s="20">
        <f>IF(F15=J7,J15*D15)+IF(F15=K7,K15*D15)</f>
        <v>3</v>
      </c>
      <c r="H15" s="51"/>
      <c r="I15" s="71"/>
      <c r="J15" s="5">
        <v>1</v>
      </c>
      <c r="K15" s="5">
        <v>0</v>
      </c>
      <c r="O15" s="5">
        <f>IF(F15=J7,O7)+IF(F15=K7,O7)+IF(F15=L7,O7)+IF(F15=M7,O7)+IF(F15=P7,P7)</f>
        <v>1</v>
      </c>
      <c r="R15" s="5">
        <f t="shared" si="0"/>
        <v>3</v>
      </c>
    </row>
    <row r="16" spans="3:20" ht="16.5" thickTop="1" thickBot="1" x14ac:dyDescent="0.3">
      <c r="H16" s="41"/>
    </row>
    <row r="17" spans="3:6" ht="15" customHeight="1" thickTop="1" thickBot="1" x14ac:dyDescent="0.3">
      <c r="C17" s="103" t="s">
        <v>83</v>
      </c>
      <c r="D17" s="103"/>
      <c r="E17" s="103"/>
      <c r="F17" s="31">
        <f>D8+D9+D10+D11+D12+D13+D14+D15</f>
        <v>21</v>
      </c>
    </row>
    <row r="18" spans="3:6" ht="15" customHeight="1" thickTop="1" thickBot="1" x14ac:dyDescent="0.3">
      <c r="C18" s="100" t="s">
        <v>62</v>
      </c>
      <c r="D18" s="100"/>
      <c r="E18" s="100"/>
      <c r="F18" s="31">
        <f>R15+R14+R13+R12+R11+R10+R9+R8</f>
        <v>21</v>
      </c>
    </row>
    <row r="19" spans="3:6" ht="15.6" customHeight="1" thickTop="1" thickBot="1" x14ac:dyDescent="0.3">
      <c r="C19" s="100" t="s">
        <v>63</v>
      </c>
      <c r="D19" s="100"/>
      <c r="E19" s="100"/>
      <c r="F19" s="31">
        <f>G8+G9+G10+G11+G12+G13+G14+G15</f>
        <v>17.5</v>
      </c>
    </row>
    <row r="20" spans="3:6" ht="15.75" customHeight="1" thickTop="1" thickBot="1" x14ac:dyDescent="0.3">
      <c r="C20" s="100" t="s">
        <v>64</v>
      </c>
      <c r="D20" s="100"/>
      <c r="E20" s="100"/>
      <c r="F20" s="33">
        <f>F19/F18</f>
        <v>0.83333333333333337</v>
      </c>
    </row>
  </sheetData>
  <mergeCells count="8">
    <mergeCell ref="C18:E18"/>
    <mergeCell ref="C19:E19"/>
    <mergeCell ref="C20:E20"/>
    <mergeCell ref="D2:H2"/>
    <mergeCell ref="D3:H3"/>
    <mergeCell ref="D4:H4"/>
    <mergeCell ref="D5:H5"/>
    <mergeCell ref="C17:E17"/>
  </mergeCells>
  <hyperlinks>
    <hyperlink ref="H8" r:id="rId1"/>
    <hyperlink ref="H11" r:id="rId2"/>
    <hyperlink ref="H12" r:id="rId3"/>
  </hyperlinks>
  <pageMargins left="0.7" right="0.7" top="0.75" bottom="0.75" header="0.51180555555555496" footer="0.51180555555555496"/>
  <pageSetup firstPageNumber="0" orientation="portrait" horizontalDpi="300" verticalDpi="300" r:id="rId4"/>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topLeftCell="A18" zoomScaleNormal="100" workbookViewId="0">
      <selection activeCell="F19" sqref="F19"/>
    </sheetView>
  </sheetViews>
  <sheetFormatPr defaultRowHeight="15" x14ac:dyDescent="0.25"/>
  <cols>
    <col min="3" max="3" width="12" style="2"/>
    <col min="4" max="4" width="19.140625" style="2"/>
    <col min="5" max="5" width="62.7109375" style="3"/>
    <col min="6" max="6" width="15.28515625" style="2"/>
    <col min="7" max="7" width="13.5703125" style="2"/>
    <col min="8" max="8" width="37.5703125" style="3"/>
    <col min="9" max="9" width="37.5703125"/>
    <col min="10" max="25" width="9.5703125" style="5"/>
  </cols>
  <sheetData>
    <row r="2" spans="3:18" ht="16.5" customHeight="1" x14ac:dyDescent="0.35">
      <c r="D2" s="101" t="s">
        <v>0</v>
      </c>
      <c r="E2" s="101"/>
      <c r="F2" s="101"/>
      <c r="G2" s="101"/>
      <c r="H2" s="101"/>
    </row>
    <row r="3" spans="3:18" ht="15" customHeight="1" x14ac:dyDescent="0.25">
      <c r="D3" s="102" t="s">
        <v>227</v>
      </c>
      <c r="E3" s="102"/>
      <c r="F3" s="102"/>
      <c r="G3" s="102"/>
      <c r="H3" s="102"/>
    </row>
    <row r="4" spans="3:18" ht="15" customHeight="1" x14ac:dyDescent="0.25">
      <c r="D4" s="102" t="s">
        <v>228</v>
      </c>
      <c r="E4" s="102"/>
      <c r="F4" s="102"/>
      <c r="G4" s="102"/>
      <c r="H4" s="102"/>
    </row>
    <row r="5" spans="3:18" ht="15" customHeight="1" x14ac:dyDescent="0.25">
      <c r="D5" s="102" t="s">
        <v>229</v>
      </c>
      <c r="E5" s="102"/>
      <c r="F5" s="102"/>
      <c r="G5" s="102"/>
      <c r="H5" s="102"/>
    </row>
    <row r="7" spans="3:18" ht="45" x14ac:dyDescent="0.25">
      <c r="C7" s="45" t="s">
        <v>1</v>
      </c>
      <c r="D7" s="45" t="s">
        <v>2</v>
      </c>
      <c r="E7" s="10" t="s">
        <v>3</v>
      </c>
      <c r="F7" s="45" t="s">
        <v>4</v>
      </c>
      <c r="G7" s="45" t="s">
        <v>5</v>
      </c>
      <c r="H7" s="62" t="s">
        <v>106</v>
      </c>
      <c r="I7" s="10" t="s">
        <v>7</v>
      </c>
      <c r="J7" s="15" t="s">
        <v>8</v>
      </c>
      <c r="K7" s="16" t="s">
        <v>9</v>
      </c>
      <c r="L7" s="16" t="s">
        <v>10</v>
      </c>
      <c r="M7" s="16" t="s">
        <v>11</v>
      </c>
      <c r="N7" s="16" t="s">
        <v>85</v>
      </c>
      <c r="O7" s="5">
        <v>1</v>
      </c>
      <c r="P7" s="5">
        <v>0</v>
      </c>
    </row>
    <row r="8" spans="3:18" ht="102" customHeight="1" x14ac:dyDescent="0.25">
      <c r="C8" s="63" t="s">
        <v>107</v>
      </c>
      <c r="D8" s="17">
        <v>3</v>
      </c>
      <c r="E8" s="64" t="s">
        <v>108</v>
      </c>
      <c r="F8" s="65" t="s">
        <v>8</v>
      </c>
      <c r="G8" s="20">
        <f>IF(F8=J7,J8*D8)+IF(F8=K7,K8*D8)+IF(F8=L7,L8*D8)</f>
        <v>3</v>
      </c>
      <c r="H8" s="66" t="s">
        <v>109</v>
      </c>
      <c r="I8" s="36"/>
      <c r="J8" s="5">
        <v>1</v>
      </c>
      <c r="K8" s="5">
        <v>0.25</v>
      </c>
      <c r="L8" s="5">
        <v>0</v>
      </c>
      <c r="O8" s="5">
        <f>IF(F8=J7,O7)+IF(F8=K7,O7)+IF(F8=L7,O7)+IF(F8=M7,O7)+IF(F8=P7,P7)</f>
        <v>1</v>
      </c>
      <c r="R8" s="5">
        <f t="shared" ref="R8:R19" si="0">D8*O8</f>
        <v>3</v>
      </c>
    </row>
    <row r="9" spans="3:18" ht="84.75" customHeight="1" x14ac:dyDescent="0.25">
      <c r="C9" s="63" t="s">
        <v>110</v>
      </c>
      <c r="D9" s="17">
        <v>3</v>
      </c>
      <c r="E9" s="64" t="s">
        <v>111</v>
      </c>
      <c r="F9" s="19" t="s">
        <v>9</v>
      </c>
      <c r="G9" s="20">
        <f>IF(F9=J7,J9*D9)+IF(F9=K7,K9*D9)+IF(F9=L7,L9*D9)</f>
        <v>2.25</v>
      </c>
      <c r="H9" s="67" t="s">
        <v>112</v>
      </c>
      <c r="I9" s="36"/>
      <c r="J9" s="5">
        <v>1</v>
      </c>
      <c r="K9" s="5">
        <v>0.75</v>
      </c>
      <c r="L9" s="5">
        <v>0</v>
      </c>
      <c r="O9" s="5">
        <f>IF(F9=J7,O7)+IF(F9=K7,O7)+IF(F9=L7,O7)+IF(F9=M7,O7)+IF(F9=P7,P7)</f>
        <v>1</v>
      </c>
      <c r="R9" s="5">
        <f t="shared" si="0"/>
        <v>3</v>
      </c>
    </row>
    <row r="10" spans="3:18" ht="120" customHeight="1" x14ac:dyDescent="0.25">
      <c r="C10" s="63" t="s">
        <v>113</v>
      </c>
      <c r="D10" s="17">
        <v>3</v>
      </c>
      <c r="E10" s="37" t="s">
        <v>114</v>
      </c>
      <c r="F10" s="27" t="s">
        <v>8</v>
      </c>
      <c r="G10" s="20">
        <f>IF(F10=J7,J10*D10)+IF(F10=K7,K10*D10)+IF(F10=L7,L10*D10)</f>
        <v>3</v>
      </c>
      <c r="H10" s="67" t="s">
        <v>115</v>
      </c>
      <c r="I10" s="36"/>
      <c r="J10" s="5">
        <v>1</v>
      </c>
      <c r="K10" s="5">
        <v>0.75</v>
      </c>
      <c r="L10" s="5">
        <v>0</v>
      </c>
      <c r="O10" s="5">
        <f>IF(F10=J7,O7)+IF(F10=K7,O7)+IF(F10=L7,O7)+IF(F10=M7,O7)+IF(F10=P7,P7)</f>
        <v>1</v>
      </c>
      <c r="R10" s="5">
        <f t="shared" si="0"/>
        <v>3</v>
      </c>
    </row>
    <row r="11" spans="3:18" ht="102.75" customHeight="1" x14ac:dyDescent="0.25">
      <c r="C11" s="63" t="s">
        <v>116</v>
      </c>
      <c r="D11" s="17">
        <v>3</v>
      </c>
      <c r="E11" s="37" t="s">
        <v>117</v>
      </c>
      <c r="F11" s="27" t="s">
        <v>8</v>
      </c>
      <c r="G11" s="20">
        <f>IF(F11=J7,J11*D11)+IF(F11=K7,K11*D11)+IF(F11=L7,L11*D11)</f>
        <v>3</v>
      </c>
      <c r="H11" s="67" t="s">
        <v>115</v>
      </c>
      <c r="I11" s="36"/>
      <c r="J11" s="5">
        <v>1</v>
      </c>
      <c r="K11" s="5">
        <v>0.75</v>
      </c>
      <c r="L11" s="5">
        <v>0</v>
      </c>
      <c r="O11" s="5">
        <f>IF(F11=J7,O7)+IF(F11=K7,O7)+IF(F11=L7,O7)+IF(F11=M7,O7)+IF(F11=P7,P7)</f>
        <v>1</v>
      </c>
      <c r="R11" s="5">
        <f t="shared" si="0"/>
        <v>3</v>
      </c>
    </row>
    <row r="12" spans="3:18" ht="300" x14ac:dyDescent="0.25">
      <c r="C12" s="68" t="s">
        <v>118</v>
      </c>
      <c r="D12" s="17">
        <v>2</v>
      </c>
      <c r="E12" s="37" t="s">
        <v>119</v>
      </c>
      <c r="F12" s="27" t="s">
        <v>9</v>
      </c>
      <c r="G12" s="20">
        <f>IF(F12=J7,J12*D12)+IF(F12=K7,K12*D12)+IF(F12=L7,L12*D12)+IF(F12=M7,M12*D12)+IF(F12=N7,N12*D12)</f>
        <v>1.5</v>
      </c>
      <c r="H12" s="67" t="s">
        <v>120</v>
      </c>
      <c r="I12" s="69" t="s">
        <v>121</v>
      </c>
      <c r="J12" s="5">
        <v>1</v>
      </c>
      <c r="K12" s="5">
        <v>0.75</v>
      </c>
      <c r="L12" s="5">
        <v>0.5</v>
      </c>
      <c r="M12" s="5">
        <v>0.25</v>
      </c>
      <c r="N12" s="5">
        <v>0</v>
      </c>
      <c r="O12" s="5">
        <f>IF(F12=J7,O7)+IF(F12=K7,O7)+IF(F12=L7,O7)+IF(F12=M7,O7)+IF(F12=N7,O7)+IF(F12=P7,P7)</f>
        <v>1</v>
      </c>
      <c r="R12" s="5">
        <f t="shared" si="0"/>
        <v>2</v>
      </c>
    </row>
    <row r="13" spans="3:18" ht="125.25" customHeight="1" x14ac:dyDescent="0.25">
      <c r="C13" s="68" t="s">
        <v>122</v>
      </c>
      <c r="D13" s="17">
        <v>3</v>
      </c>
      <c r="E13" s="37" t="s">
        <v>123</v>
      </c>
      <c r="F13" s="27" t="s">
        <v>10</v>
      </c>
      <c r="G13" s="20">
        <f>IF(F13=J7,J13*D13)+IF(F13=K7,K13*D13)+IF(F13=L7,L13*D13)</f>
        <v>0</v>
      </c>
      <c r="H13" s="66"/>
      <c r="I13" s="36"/>
      <c r="J13" s="5">
        <v>1</v>
      </c>
      <c r="K13" s="5">
        <v>0.75</v>
      </c>
      <c r="L13" s="5">
        <v>0</v>
      </c>
      <c r="O13" s="5">
        <f>IF(F13=J7,O7)+IF(F13=K7,O7)+IF(F13=L7,O7)+IF(F13=M7,O7)+IF(F13=P7,P7)</f>
        <v>1</v>
      </c>
      <c r="R13" s="5">
        <f t="shared" si="0"/>
        <v>3</v>
      </c>
    </row>
    <row r="14" spans="3:18" ht="110.25" customHeight="1" x14ac:dyDescent="0.25">
      <c r="C14" s="63" t="s">
        <v>124</v>
      </c>
      <c r="D14" s="17">
        <v>3</v>
      </c>
      <c r="E14" s="37" t="s">
        <v>125</v>
      </c>
      <c r="F14" s="27" t="s">
        <v>11</v>
      </c>
      <c r="G14" s="20">
        <f>IF(F14=J7,J14*D14)+IF(F14=K7,K14*D14)+IF(F14=L7,L14*D14)+IF(F14=M7,M14*D14)+IF(F14=N7,N14*D14)</f>
        <v>0.75</v>
      </c>
      <c r="H14" s="70"/>
      <c r="I14" s="69"/>
      <c r="J14" s="5">
        <v>1</v>
      </c>
      <c r="K14" s="5">
        <v>0.75</v>
      </c>
      <c r="L14" s="5">
        <v>0.5</v>
      </c>
      <c r="M14" s="5">
        <v>0.25</v>
      </c>
      <c r="O14" s="5">
        <f>IF(F14=J7,O7)+IF(F14=K7,O7)+IF(F14=L7,O7)+IF(F14=M7,O7)+IF(F14=N7,O7)+IF(F14=P7,P7)</f>
        <v>1</v>
      </c>
      <c r="R14" s="5">
        <f t="shared" si="0"/>
        <v>3</v>
      </c>
    </row>
    <row r="15" spans="3:18" ht="141" customHeight="1" x14ac:dyDescent="0.25">
      <c r="C15" s="63" t="s">
        <v>126</v>
      </c>
      <c r="D15" s="17">
        <v>3</v>
      </c>
      <c r="E15" s="37" t="s">
        <v>127</v>
      </c>
      <c r="F15" s="27" t="s">
        <v>8</v>
      </c>
      <c r="G15" s="20">
        <f>IF(F15=J7,J15*D15)+IF(F15=K7,K15*D15)+IF(F15=L7,L15*D15)</f>
        <v>3</v>
      </c>
      <c r="H15" s="67" t="s">
        <v>128</v>
      </c>
      <c r="I15" s="36"/>
      <c r="J15" s="5">
        <v>1</v>
      </c>
      <c r="K15" s="5">
        <v>0.75</v>
      </c>
      <c r="L15" s="5">
        <v>0</v>
      </c>
      <c r="O15" s="5">
        <f>IF(F15=J7,O7)+IF(F15=K7,O7)+IF(F15=L7,O7)+IF(F15=M7,O7)+IF(F15=N7,O7)+IF(F15=P7,P7)</f>
        <v>1</v>
      </c>
      <c r="R15" s="5">
        <f t="shared" si="0"/>
        <v>3</v>
      </c>
    </row>
    <row r="16" spans="3:18" ht="60" x14ac:dyDescent="0.25">
      <c r="C16" s="63" t="s">
        <v>232</v>
      </c>
      <c r="D16" s="17">
        <v>3</v>
      </c>
      <c r="E16" s="37" t="s">
        <v>129</v>
      </c>
      <c r="F16" s="27" t="s">
        <v>8</v>
      </c>
      <c r="G16" s="20">
        <f>IF(F16=J7,J16*D16)+IF(F16=K7,K16*D16)</f>
        <v>3</v>
      </c>
      <c r="H16" s="67" t="s">
        <v>130</v>
      </c>
      <c r="I16" s="71"/>
      <c r="J16" s="5">
        <v>1</v>
      </c>
      <c r="K16" s="5">
        <v>0</v>
      </c>
      <c r="O16" s="5">
        <f>IF(F16=J7,O7)+IF(F16=K7,O7)+IF(F16=L7,O7)+IF(F16=M7,O7)+IF(F16=P7,P7)</f>
        <v>1</v>
      </c>
      <c r="R16" s="5">
        <f t="shared" si="0"/>
        <v>3</v>
      </c>
    </row>
    <row r="17" spans="3:18" ht="123" customHeight="1" x14ac:dyDescent="0.25">
      <c r="C17" s="63" t="s">
        <v>131</v>
      </c>
      <c r="D17" s="17">
        <v>3</v>
      </c>
      <c r="E17" s="37" t="s">
        <v>132</v>
      </c>
      <c r="F17" s="27" t="s">
        <v>9</v>
      </c>
      <c r="G17" s="20">
        <f>IF(F17=J7,J17*D17)+IF(F17=K7,K17*D17)+IF(F17=L7,L17*D17)+IF(F17=M7,M17*D17)</f>
        <v>2.25</v>
      </c>
      <c r="H17" s="67" t="s">
        <v>133</v>
      </c>
      <c r="I17" s="71"/>
      <c r="J17" s="5">
        <v>1</v>
      </c>
      <c r="K17" s="5">
        <v>0.75</v>
      </c>
      <c r="L17" s="5">
        <v>0.5</v>
      </c>
      <c r="M17" s="5">
        <v>0</v>
      </c>
      <c r="O17" s="5">
        <f>IF(F17=J7,O7)+IF(F17=K7,O7)+IF(F17=L7,O7)+IF(F17=M7,O7)+IF(F17=P7,P7)</f>
        <v>1</v>
      </c>
      <c r="R17" s="5">
        <f t="shared" si="0"/>
        <v>3</v>
      </c>
    </row>
    <row r="18" spans="3:18" ht="247.5" customHeight="1" x14ac:dyDescent="0.25">
      <c r="C18" s="63" t="s">
        <v>134</v>
      </c>
      <c r="D18" s="17">
        <v>3</v>
      </c>
      <c r="E18" s="37" t="s">
        <v>135</v>
      </c>
      <c r="F18" s="27" t="s">
        <v>9</v>
      </c>
      <c r="G18" s="20">
        <f>IF(F18=J7,J18*D18)+IF(F18=K7,K18*D18)+IF(F18=L7,L18*D18)+IF(F18=M7,M18*D18)</f>
        <v>2.25</v>
      </c>
      <c r="H18" s="66"/>
      <c r="I18" s="36"/>
      <c r="J18" s="5">
        <v>1</v>
      </c>
      <c r="K18" s="5">
        <v>0.75</v>
      </c>
      <c r="L18" s="5">
        <v>0.25</v>
      </c>
      <c r="M18" s="5">
        <v>0</v>
      </c>
      <c r="O18" s="5">
        <f>IF(F18=J7,O7)+IF(F18=K7,O7)+IF(F18=L7,O7)+IF(F18=M7,O7)+IF(F18=P7,P7)</f>
        <v>1</v>
      </c>
      <c r="R18" s="5">
        <f t="shared" si="0"/>
        <v>3</v>
      </c>
    </row>
    <row r="19" spans="3:18" ht="255.75" customHeight="1" x14ac:dyDescent="0.25">
      <c r="C19" s="63" t="s">
        <v>136</v>
      </c>
      <c r="D19" s="17">
        <v>3</v>
      </c>
      <c r="E19" s="37" t="s">
        <v>137</v>
      </c>
      <c r="F19" s="29" t="s">
        <v>9</v>
      </c>
      <c r="G19" s="72">
        <f>IF(F19=J7,J19*D19)+IF(F19=K7,K19*D19)+IF(F19=L7,L19*D19)+IF(F19=M7,M19*D19)</f>
        <v>1.5</v>
      </c>
      <c r="H19" s="66"/>
      <c r="I19" s="36"/>
      <c r="J19" s="5">
        <v>1</v>
      </c>
      <c r="K19" s="5">
        <v>0.5</v>
      </c>
      <c r="L19" s="5">
        <v>0.25</v>
      </c>
      <c r="M19" s="5">
        <v>0</v>
      </c>
      <c r="O19" s="5">
        <f>IF(F19=J7,O7)+IF(F19=K7,O7)+IF(F19=L7,O7)+IF(F19=M7,O7)+IF(F19=P7,P7)</f>
        <v>1</v>
      </c>
      <c r="R19" s="5">
        <f t="shared" si="0"/>
        <v>3</v>
      </c>
    </row>
    <row r="20" spans="3:18" x14ac:dyDescent="0.25">
      <c r="G20" s="42"/>
      <c r="H20" s="41"/>
    </row>
    <row r="21" spans="3:18" ht="15" customHeight="1" x14ac:dyDescent="0.25">
      <c r="C21" s="103" t="s">
        <v>83</v>
      </c>
      <c r="D21" s="103"/>
      <c r="E21" s="103"/>
      <c r="F21" s="31">
        <f>D8+D9+D10+D11+D12+D13+D14+D15+D16+D17+D18+D19</f>
        <v>35</v>
      </c>
    </row>
    <row r="22" spans="3:18" ht="15" customHeight="1" x14ac:dyDescent="0.25">
      <c r="C22" s="100" t="s">
        <v>62</v>
      </c>
      <c r="D22" s="100"/>
      <c r="E22" s="100"/>
      <c r="F22" s="31">
        <f>R19+R18+R17+R16+R15+R14+R13+R12+R11+R10+R9+R8</f>
        <v>35</v>
      </c>
    </row>
    <row r="23" spans="3:18" ht="15" customHeight="1" x14ac:dyDescent="0.25">
      <c r="C23" s="100" t="s">
        <v>63</v>
      </c>
      <c r="D23" s="100"/>
      <c r="E23" s="100"/>
      <c r="F23" s="31">
        <f>G8+G9+G10+G11+G12+G13+G14+G15+G16+G17+G18+G19</f>
        <v>25.5</v>
      </c>
    </row>
    <row r="24" spans="3:18" ht="15" customHeight="1" x14ac:dyDescent="0.25">
      <c r="C24" s="100" t="s">
        <v>64</v>
      </c>
      <c r="D24" s="100"/>
      <c r="E24" s="100"/>
      <c r="F24" s="33">
        <f>F23/F22</f>
        <v>0.72857142857142854</v>
      </c>
    </row>
  </sheetData>
  <mergeCells count="8">
    <mergeCell ref="C22:E22"/>
    <mergeCell ref="C23:E23"/>
    <mergeCell ref="C24:E24"/>
    <mergeCell ref="D2:H2"/>
    <mergeCell ref="D3:H3"/>
    <mergeCell ref="D4:H4"/>
    <mergeCell ref="D5:H5"/>
    <mergeCell ref="C21:E21"/>
  </mergeCells>
  <hyperlinks>
    <hyperlink ref="H8" r:id="rId1"/>
    <hyperlink ref="H9" r:id="rId2"/>
    <hyperlink ref="H10" r:id="rId3"/>
    <hyperlink ref="H11" r:id="rId4"/>
    <hyperlink ref="H12" r:id="rId5"/>
    <hyperlink ref="I12" r:id="rId6"/>
    <hyperlink ref="H15" r:id="rId7"/>
    <hyperlink ref="H16" r:id="rId8"/>
    <hyperlink ref="H17" r:id="rId9"/>
  </hyperlinks>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zoomScale="80" zoomScaleNormal="80" workbookViewId="0">
      <selection activeCell="F40" sqref="F40"/>
    </sheetView>
  </sheetViews>
  <sheetFormatPr defaultRowHeight="15" x14ac:dyDescent="0.25"/>
  <cols>
    <col min="3" max="3" width="12" style="2"/>
    <col min="4" max="4" width="13.140625" style="2" customWidth="1"/>
    <col min="5" max="5" width="62.7109375" style="3"/>
    <col min="6" max="6" width="15.28515625" style="2"/>
    <col min="7" max="7" width="13.5703125" style="2"/>
    <col min="8" max="9" width="37.5703125" style="3"/>
    <col min="10" max="27" width="9.5703125" style="5"/>
  </cols>
  <sheetData>
    <row r="2" spans="3:19" ht="16.5" customHeight="1" x14ac:dyDescent="0.35">
      <c r="D2" s="101" t="s">
        <v>0</v>
      </c>
      <c r="E2" s="101"/>
      <c r="F2" s="101"/>
      <c r="G2" s="101"/>
      <c r="H2" s="101"/>
    </row>
    <row r="3" spans="3:19" ht="15" customHeight="1" x14ac:dyDescent="0.25">
      <c r="D3" s="102" t="s">
        <v>227</v>
      </c>
      <c r="E3" s="102"/>
      <c r="F3" s="102"/>
      <c r="G3" s="102"/>
      <c r="H3" s="102"/>
    </row>
    <row r="4" spans="3:19" ht="15" customHeight="1" x14ac:dyDescent="0.25">
      <c r="D4" s="102" t="s">
        <v>228</v>
      </c>
      <c r="E4" s="102"/>
      <c r="F4" s="102"/>
      <c r="G4" s="102"/>
      <c r="H4" s="102"/>
    </row>
    <row r="5" spans="3:19" ht="15" customHeight="1" x14ac:dyDescent="0.25">
      <c r="D5" s="102" t="s">
        <v>230</v>
      </c>
      <c r="E5" s="102"/>
      <c r="F5" s="102"/>
      <c r="G5" s="102"/>
      <c r="H5" s="102"/>
    </row>
    <row r="7" spans="3:19" ht="45" x14ac:dyDescent="0.25">
      <c r="C7" s="10" t="s">
        <v>1</v>
      </c>
      <c r="D7" s="10" t="s">
        <v>2</v>
      </c>
      <c r="E7" s="10" t="s">
        <v>3</v>
      </c>
      <c r="F7" s="45" t="s">
        <v>4</v>
      </c>
      <c r="G7" s="10" t="s">
        <v>5</v>
      </c>
      <c r="H7" s="32" t="s">
        <v>138</v>
      </c>
      <c r="I7" s="10" t="s">
        <v>7</v>
      </c>
      <c r="J7" s="15" t="s">
        <v>8</v>
      </c>
      <c r="K7" s="16" t="s">
        <v>9</v>
      </c>
      <c r="L7" s="16" t="s">
        <v>10</v>
      </c>
      <c r="M7" s="16" t="s">
        <v>11</v>
      </c>
      <c r="N7" s="16" t="s">
        <v>85</v>
      </c>
      <c r="O7" s="5">
        <v>1</v>
      </c>
      <c r="P7" s="5">
        <v>0</v>
      </c>
    </row>
    <row r="8" spans="3:19" ht="120" x14ac:dyDescent="0.25">
      <c r="C8" s="68" t="s">
        <v>139</v>
      </c>
      <c r="D8" s="17">
        <v>2</v>
      </c>
      <c r="E8" s="37" t="s">
        <v>140</v>
      </c>
      <c r="F8" s="65" t="s">
        <v>8</v>
      </c>
      <c r="G8" s="20">
        <f>IF(F8=J7,J8*D8)+IF(F8=K7,K8*D8)</f>
        <v>2</v>
      </c>
      <c r="H8" s="73" t="s">
        <v>141</v>
      </c>
      <c r="I8" s="71"/>
      <c r="J8" s="5">
        <v>1</v>
      </c>
      <c r="K8" s="5">
        <v>0</v>
      </c>
      <c r="O8" s="5">
        <f>IF(F8=J7,O7)+IF(F8=K7,O7)+IF(F8=L7,O7)+IF(F8=M7,O7)+IF(F8=P7,P7)</f>
        <v>1</v>
      </c>
      <c r="R8" s="5">
        <f t="shared" ref="R8:R44" si="0">O8*D8</f>
        <v>2</v>
      </c>
    </row>
    <row r="9" spans="3:19" ht="60" x14ac:dyDescent="0.25">
      <c r="C9" s="63" t="s">
        <v>142</v>
      </c>
      <c r="D9" s="17">
        <v>4</v>
      </c>
      <c r="E9" s="34" t="s">
        <v>143</v>
      </c>
      <c r="F9" s="19" t="s">
        <v>8</v>
      </c>
      <c r="G9" s="20">
        <f>IF(F9=J7,J9*D9)+IF(F9=K7,K9*D9)</f>
        <v>4</v>
      </c>
      <c r="H9" s="67" t="s">
        <v>144</v>
      </c>
      <c r="I9" s="71" t="s">
        <v>145</v>
      </c>
      <c r="J9" s="5">
        <v>1</v>
      </c>
      <c r="K9" s="5">
        <v>0</v>
      </c>
      <c r="O9" s="5">
        <f>IF(F9=J7,O7)+IF(F9=K7,O7)+IF(F9=L7,O7)+IF(F9=M7,O7)+IF(F9=N7,O7)+IF(F9=P7,P7)</f>
        <v>1</v>
      </c>
      <c r="R9" s="5">
        <f t="shared" si="0"/>
        <v>4</v>
      </c>
    </row>
    <row r="10" spans="3:19" ht="105" x14ac:dyDescent="0.25">
      <c r="C10" s="63" t="s">
        <v>146</v>
      </c>
      <c r="D10" s="17">
        <v>2</v>
      </c>
      <c r="E10" s="34" t="s">
        <v>147</v>
      </c>
      <c r="F10" s="27" t="s">
        <v>8</v>
      </c>
      <c r="G10" s="20">
        <f>IF(F10=J7,J10*D10)+IF(F10=K7,K10*D10)+IF(F10=L7,L10*D10)</f>
        <v>2</v>
      </c>
      <c r="H10" s="73"/>
      <c r="I10" s="71"/>
      <c r="J10" s="5">
        <v>1</v>
      </c>
      <c r="K10" s="5">
        <v>0.25</v>
      </c>
      <c r="L10" s="5">
        <v>0</v>
      </c>
      <c r="O10" s="5">
        <f>IF(F10=J7,O7)+IF(F10=K7,O7)+IF(F10=L7,O7)+IF(F10=M7,O7)+IF(F10=P7,P7)</f>
        <v>1</v>
      </c>
      <c r="R10" s="5">
        <f t="shared" si="0"/>
        <v>2</v>
      </c>
    </row>
    <row r="11" spans="3:19" s="74" customFormat="1" ht="105" x14ac:dyDescent="0.25">
      <c r="C11" s="63" t="s">
        <v>148</v>
      </c>
      <c r="D11" s="17">
        <v>4</v>
      </c>
      <c r="E11" s="37" t="s">
        <v>149</v>
      </c>
      <c r="F11" s="19" t="s">
        <v>8</v>
      </c>
      <c r="G11" s="75">
        <f>IF(F11=J7,J11*D11)+IF(F11=K7,K11*D11)+IF(F11=L7,L11*D11)+IF(F11=M7,M11*D11)</f>
        <v>4</v>
      </c>
      <c r="H11" s="67" t="s">
        <v>150</v>
      </c>
      <c r="I11" s="61" t="s">
        <v>151</v>
      </c>
      <c r="J11" s="96">
        <v>1</v>
      </c>
      <c r="K11" s="96">
        <v>0.75</v>
      </c>
      <c r="L11" s="96">
        <v>0.5</v>
      </c>
      <c r="M11" s="96">
        <v>0.25</v>
      </c>
      <c r="N11" s="96"/>
      <c r="O11" s="96">
        <f>IF(F11=J7,O7)+IF(F11=K7,O7)+IF(F11=L7,O7)+IF(F11=M7,O7)+IF(F11=P7,P7)</f>
        <v>1</v>
      </c>
      <c r="P11" s="96"/>
      <c r="Q11" s="96"/>
      <c r="R11" s="96">
        <f t="shared" si="0"/>
        <v>4</v>
      </c>
    </row>
    <row r="12" spans="3:19" ht="75" x14ac:dyDescent="0.25">
      <c r="C12" s="63" t="s">
        <v>152</v>
      </c>
      <c r="D12" s="17">
        <v>3</v>
      </c>
      <c r="E12" s="37" t="s">
        <v>153</v>
      </c>
      <c r="F12" s="19" t="s">
        <v>9</v>
      </c>
      <c r="G12" s="20">
        <f>IF(F12=J7,J12*D12)+IF(F12=K7,K12*D12)+IF(F12=L7,L12*D12)+IF(F12=M7,M12*D12)</f>
        <v>2.25</v>
      </c>
      <c r="H12" s="76" t="s">
        <v>150</v>
      </c>
      <c r="I12" s="71"/>
      <c r="J12" s="5">
        <v>1</v>
      </c>
      <c r="K12" s="5">
        <v>0.75</v>
      </c>
      <c r="L12" s="5">
        <v>0.5</v>
      </c>
      <c r="M12" s="5">
        <v>0.25</v>
      </c>
      <c r="O12" s="5">
        <f>IF(F12=J7,O7)+IF(F12=K7,O7)+IF(F12=L7,O7)+IF(F12=M7,O7)+IF(F12=P7,P7)</f>
        <v>1</v>
      </c>
      <c r="R12" s="5">
        <f t="shared" si="0"/>
        <v>3</v>
      </c>
    </row>
    <row r="13" spans="3:19" ht="75" x14ac:dyDescent="0.25">
      <c r="C13" s="63" t="s">
        <v>154</v>
      </c>
      <c r="D13" s="17">
        <v>3</v>
      </c>
      <c r="E13" s="37" t="s">
        <v>233</v>
      </c>
      <c r="F13" s="27" t="s">
        <v>10</v>
      </c>
      <c r="G13" s="20">
        <f>IF(F13=J7,J13*D13)+IF(F13=K7,K13*D13)+IF(F13=L7,L13*D13)</f>
        <v>0.75</v>
      </c>
      <c r="H13" s="77" t="s">
        <v>155</v>
      </c>
      <c r="I13" s="97"/>
      <c r="J13" s="96">
        <v>1</v>
      </c>
      <c r="K13" s="96">
        <v>0.75</v>
      </c>
      <c r="L13" s="96">
        <v>0.25</v>
      </c>
      <c r="M13" s="96"/>
      <c r="N13" s="96"/>
      <c r="O13" s="96">
        <f>IF(F13=J7,O7)+IF(F13=K7,O7)+IF(F13=L7,O7)+IF(F13=M7,O7)+IF(F13=N7,O7)+IF(F13=P7,P7)</f>
        <v>1</v>
      </c>
      <c r="P13" s="96"/>
      <c r="Q13" s="96"/>
      <c r="R13" s="96">
        <f t="shared" si="0"/>
        <v>3</v>
      </c>
      <c r="S13" s="38"/>
    </row>
    <row r="14" spans="3:19" ht="75" x14ac:dyDescent="0.25">
      <c r="C14" s="63" t="s">
        <v>156</v>
      </c>
      <c r="D14" s="17">
        <v>4</v>
      </c>
      <c r="E14" s="34" t="s">
        <v>157</v>
      </c>
      <c r="F14" s="19" t="s">
        <v>10</v>
      </c>
      <c r="G14" s="20">
        <f>IF(F14=J7,J14*D14)+IF(F14=K7,K14*D14)+IF(F14=L7,L14*D14)</f>
        <v>0</v>
      </c>
      <c r="H14" s="73"/>
      <c r="I14" s="71"/>
      <c r="J14" s="96">
        <v>1</v>
      </c>
      <c r="K14" s="96">
        <v>0.5</v>
      </c>
      <c r="L14" s="96">
        <v>0</v>
      </c>
      <c r="M14" s="96"/>
      <c r="N14" s="96"/>
      <c r="O14" s="96">
        <f>IF(F14=J7,O7)+IF(F14=K7,O7)+IF(F14=L7,O7)+IF(F14=M7,O7)+IF(F14=N7,O7)+IF(F14=P7,P7)</f>
        <v>1</v>
      </c>
      <c r="P14" s="96"/>
      <c r="Q14" s="96"/>
      <c r="R14" s="96">
        <f t="shared" si="0"/>
        <v>4</v>
      </c>
    </row>
    <row r="15" spans="3:19" ht="60" x14ac:dyDescent="0.25">
      <c r="C15" s="63" t="s">
        <v>158</v>
      </c>
      <c r="D15" s="17">
        <v>3</v>
      </c>
      <c r="E15" s="37" t="s">
        <v>159</v>
      </c>
      <c r="F15" s="19" t="s">
        <v>8</v>
      </c>
      <c r="G15" s="20">
        <f>IF(F15=J7,J15*D15)+IF(F15=K7,K15*D15)</f>
        <v>3</v>
      </c>
      <c r="H15" s="73"/>
      <c r="I15" s="71"/>
      <c r="J15" s="96">
        <v>1</v>
      </c>
      <c r="K15" s="96">
        <v>0</v>
      </c>
      <c r="L15" s="96"/>
      <c r="M15" s="96"/>
      <c r="N15" s="96"/>
      <c r="O15" s="96">
        <f>IF(F15=J7,O7)+IF(F15=K7,O7)+IF(F15=L7,O7)+IF(F15=M7,O7)+IF(F15=P7,P7)</f>
        <v>1</v>
      </c>
      <c r="P15" s="96"/>
      <c r="Q15" s="96"/>
      <c r="R15" s="96">
        <f t="shared" si="0"/>
        <v>3</v>
      </c>
    </row>
    <row r="16" spans="3:19" ht="105" x14ac:dyDescent="0.25">
      <c r="C16" s="63" t="s">
        <v>160</v>
      </c>
      <c r="D16" s="17">
        <v>3</v>
      </c>
      <c r="E16" s="37" t="s">
        <v>161</v>
      </c>
      <c r="F16" s="27" t="s">
        <v>8</v>
      </c>
      <c r="G16" s="20">
        <f>IF(F16=J7,J16*D16)+IF(F16=K7,K16*D16)</f>
        <v>3</v>
      </c>
      <c r="H16" s="73"/>
      <c r="I16" s="71"/>
      <c r="J16" s="96">
        <v>1</v>
      </c>
      <c r="K16" s="96">
        <v>0</v>
      </c>
      <c r="L16" s="96"/>
      <c r="M16" s="96"/>
      <c r="N16" s="96"/>
      <c r="O16" s="96">
        <f>IF(F16=J7,O7)+IF(F16=K7,O7)+IF(F16=L7,O7)+IF(F16=M7,O7)+IF(F16=P7,P7)</f>
        <v>1</v>
      </c>
      <c r="P16" s="96"/>
      <c r="Q16" s="96"/>
      <c r="R16" s="96">
        <f t="shared" si="0"/>
        <v>3</v>
      </c>
    </row>
    <row r="17" spans="3:19" ht="60" x14ac:dyDescent="0.25">
      <c r="C17" s="63" t="s">
        <v>162</v>
      </c>
      <c r="D17" s="17">
        <v>3</v>
      </c>
      <c r="E17" s="37" t="s">
        <v>163</v>
      </c>
      <c r="F17" s="19" t="s">
        <v>8</v>
      </c>
      <c r="G17" s="20">
        <f>IF(F17=J7,J17*D17)+IF(F17=K7,K17*D17)</f>
        <v>3</v>
      </c>
      <c r="H17" s="73"/>
      <c r="I17" s="71"/>
      <c r="J17" s="96">
        <v>1</v>
      </c>
      <c r="K17" s="96">
        <v>0</v>
      </c>
      <c r="L17" s="96"/>
      <c r="M17" s="96"/>
      <c r="N17" s="96"/>
      <c r="O17" s="96">
        <f>IF(F17=J7,O7)+IF(F17=K7,O7)+IF(F17=L7,O7)+IF(F17=M7,O7)+IF(F17=P7,P7)</f>
        <v>1</v>
      </c>
      <c r="P17" s="96"/>
      <c r="Q17" s="96"/>
      <c r="R17" s="96">
        <f t="shared" si="0"/>
        <v>3</v>
      </c>
    </row>
    <row r="18" spans="3:19" ht="90" x14ac:dyDescent="0.25">
      <c r="C18" s="63" t="s">
        <v>164</v>
      </c>
      <c r="D18" s="17">
        <v>4</v>
      </c>
      <c r="E18" s="37" t="s">
        <v>165</v>
      </c>
      <c r="F18" s="19" t="s">
        <v>8</v>
      </c>
      <c r="G18" s="20">
        <f>IF(F18=J7,J18*D18)+IF(F18=K7,K18*D18)+IF(F18=L7,L18*D18)</f>
        <v>4</v>
      </c>
      <c r="H18" s="73"/>
      <c r="I18" s="71"/>
      <c r="J18" s="96">
        <v>1</v>
      </c>
      <c r="K18" s="96">
        <v>0.5</v>
      </c>
      <c r="L18" s="96">
        <v>0.25</v>
      </c>
      <c r="M18" s="96"/>
      <c r="N18" s="96"/>
      <c r="O18" s="96">
        <f>IF(F18=J7,O7)+IF(F18=K7,O7)+IF(F18=L7,O7)+IF(F18=M7,O7)+IF(F18=P7,P7)</f>
        <v>1</v>
      </c>
      <c r="P18" s="96"/>
      <c r="Q18" s="96"/>
      <c r="R18" s="96">
        <f t="shared" si="0"/>
        <v>4</v>
      </c>
    </row>
    <row r="19" spans="3:19" s="38" customFormat="1" ht="180" x14ac:dyDescent="0.25">
      <c r="C19" s="78" t="s">
        <v>166</v>
      </c>
      <c r="D19" s="79">
        <v>4</v>
      </c>
      <c r="E19" s="37" t="s">
        <v>167</v>
      </c>
      <c r="F19" s="27" t="s">
        <v>9</v>
      </c>
      <c r="G19" s="75">
        <f>IF(F19=J7,J19*D19)+IF(F19=K7,K19*D19)+IF(F19=L7,L19*D19)+IF(F19=M7,M19*D19)+IF(F19=N7,N19*D19)</f>
        <v>3</v>
      </c>
      <c r="H19" s="80"/>
      <c r="I19" s="98"/>
      <c r="J19" s="96">
        <v>1</v>
      </c>
      <c r="K19" s="96">
        <v>0.75</v>
      </c>
      <c r="L19" s="96">
        <v>0.5</v>
      </c>
      <c r="M19" s="96">
        <v>0.25</v>
      </c>
      <c r="N19" s="96">
        <v>0</v>
      </c>
      <c r="O19" s="96">
        <f>IF(F19=J7,O7)+IF(F19=K7,O7)+IF(F19=L7,O7)+IF(F19=M7,O7)+IF(F19=N7,O7)+IF(F19=P7,P7)</f>
        <v>1</v>
      </c>
      <c r="P19" s="96"/>
      <c r="Q19" s="96"/>
      <c r="R19" s="96">
        <f t="shared" si="0"/>
        <v>4</v>
      </c>
      <c r="S19" s="96"/>
    </row>
    <row r="20" spans="3:19" ht="60" x14ac:dyDescent="0.25">
      <c r="C20" s="63" t="s">
        <v>168</v>
      </c>
      <c r="D20" s="17">
        <v>1</v>
      </c>
      <c r="E20" s="37" t="s">
        <v>169</v>
      </c>
      <c r="F20" s="19" t="s">
        <v>9</v>
      </c>
      <c r="G20" s="20">
        <f>IF(F20=J7,J20*D20)+IF(F20=K7,K20*D20)</f>
        <v>0</v>
      </c>
      <c r="H20" s="73"/>
      <c r="I20" s="71"/>
      <c r="J20" s="5">
        <v>1</v>
      </c>
      <c r="K20" s="5">
        <v>0</v>
      </c>
      <c r="O20" s="5">
        <f>IF(F20=J7,O7)+IF(F20=K7,O7)+IF(F20=L7,O7)+IF(F20=M7,O7)+IF(F20=P7,P7)</f>
        <v>1</v>
      </c>
      <c r="R20" s="5">
        <f t="shared" si="0"/>
        <v>1</v>
      </c>
    </row>
    <row r="21" spans="3:19" ht="180" x14ac:dyDescent="0.25">
      <c r="C21" s="63" t="s">
        <v>170</v>
      </c>
      <c r="D21" s="10">
        <v>4</v>
      </c>
      <c r="E21" s="37" t="s">
        <v>171</v>
      </c>
      <c r="F21" s="19" t="s">
        <v>10</v>
      </c>
      <c r="G21" s="20">
        <f>IF(F21=J7,J21*D21)+IF(F21=K7,K21*D21)+IF(F21=L7,L21*D21)+IF(F21=M7,M21*D21)</f>
        <v>2</v>
      </c>
      <c r="H21" s="73"/>
      <c r="I21" s="71"/>
      <c r="J21" s="5">
        <v>1</v>
      </c>
      <c r="K21" s="5">
        <v>0.75</v>
      </c>
      <c r="L21" s="5">
        <v>0.5</v>
      </c>
      <c r="M21" s="5">
        <v>0</v>
      </c>
      <c r="O21" s="5">
        <f>IF(F21=J7,O7)+IF(F21=K7,O7)+IF(F21=L7,O7)+IF(F21=M7,O7)+IF(F21=P7,P7)</f>
        <v>1</v>
      </c>
      <c r="R21" s="5">
        <f t="shared" si="0"/>
        <v>4</v>
      </c>
    </row>
    <row r="22" spans="3:19" ht="105" x14ac:dyDescent="0.25">
      <c r="C22" s="63" t="s">
        <v>172</v>
      </c>
      <c r="D22" s="17">
        <v>4</v>
      </c>
      <c r="E22" s="37" t="s">
        <v>173</v>
      </c>
      <c r="F22" s="27" t="s">
        <v>8</v>
      </c>
      <c r="G22" s="20">
        <f>IF(F22=J7,J22*D22)+IF(F22=K7,K22*D22)+IF(F22=L7,L22*D22)+IF(F22=M7,M22*D22)</f>
        <v>4</v>
      </c>
      <c r="H22" s="73"/>
      <c r="I22" s="71"/>
      <c r="J22" s="5">
        <v>1</v>
      </c>
      <c r="K22" s="5">
        <v>0.5</v>
      </c>
      <c r="L22" s="5">
        <v>0.25</v>
      </c>
      <c r="M22" s="5">
        <v>0</v>
      </c>
      <c r="O22" s="5">
        <f>IF(F22=J7,O7)+IF(F22=K7,O7)+IF(F22=L7,O7)+IF(F22=M7,O7)+IF(F22=P7,P7)</f>
        <v>1</v>
      </c>
      <c r="R22" s="5">
        <f t="shared" si="0"/>
        <v>4</v>
      </c>
    </row>
    <row r="23" spans="3:19" ht="75" x14ac:dyDescent="0.25">
      <c r="C23" s="63" t="s">
        <v>174</v>
      </c>
      <c r="D23" s="17">
        <v>3</v>
      </c>
      <c r="E23" s="37" t="s">
        <v>175</v>
      </c>
      <c r="F23" s="19" t="s">
        <v>8</v>
      </c>
      <c r="G23" s="20">
        <f>IF(F23=J7,J23*D23)+IF(F23=K7,K23*D23)+IF(F23=L7,L23*D23)+IF(F23=M7,M23*D23)</f>
        <v>3</v>
      </c>
      <c r="H23" s="73"/>
      <c r="I23" s="71"/>
      <c r="J23" s="5">
        <v>1</v>
      </c>
      <c r="K23" s="5">
        <v>0.75</v>
      </c>
      <c r="L23" s="5">
        <v>0.5</v>
      </c>
      <c r="M23" s="5">
        <v>0.25</v>
      </c>
      <c r="O23" s="5">
        <f>IF(F23=J7,O7)+IF(F23=K7,O7)+IF(F23=L7,O7)+IF(F23=M7,O7)+IF(F23=P7,P7)</f>
        <v>1</v>
      </c>
      <c r="R23" s="5">
        <f t="shared" si="0"/>
        <v>3</v>
      </c>
    </row>
    <row r="24" spans="3:19" ht="98.25" customHeight="1" x14ac:dyDescent="0.25">
      <c r="C24" s="63" t="s">
        <v>176</v>
      </c>
      <c r="D24" s="17">
        <v>3</v>
      </c>
      <c r="E24" s="37" t="s">
        <v>177</v>
      </c>
      <c r="F24" s="19" t="s">
        <v>8</v>
      </c>
      <c r="G24" s="20">
        <f>IF(F24=J7,J24*D24)+IF(F24=K7,K24*D24)+IF(F24=L7,L24*D24)+IF(F24=M7,M24*D24)</f>
        <v>3</v>
      </c>
      <c r="H24" s="73"/>
      <c r="I24" s="71"/>
      <c r="J24" s="5">
        <v>1</v>
      </c>
      <c r="K24" s="5">
        <v>0.75</v>
      </c>
      <c r="L24" s="5">
        <v>0.5</v>
      </c>
      <c r="M24" s="5">
        <v>0.25</v>
      </c>
      <c r="O24" s="5">
        <f>IF(F24=J7,O7)+IF(F24=K7,O7)+IF(F24=L7,O7)+IF(F24=M7,O7)+IF(F24=P7,P7)</f>
        <v>1</v>
      </c>
      <c r="R24" s="5">
        <f t="shared" si="0"/>
        <v>3</v>
      </c>
    </row>
    <row r="25" spans="3:19" ht="60" x14ac:dyDescent="0.25">
      <c r="C25" s="63" t="s">
        <v>178</v>
      </c>
      <c r="D25" s="17">
        <v>3</v>
      </c>
      <c r="E25" s="37" t="s">
        <v>179</v>
      </c>
      <c r="F25" s="27" t="s">
        <v>8</v>
      </c>
      <c r="G25" s="20">
        <f>IF(F25=J7,J25*D25)+IF(F25=K7,K25*D25)</f>
        <v>3</v>
      </c>
      <c r="H25" s="73"/>
      <c r="I25" s="71"/>
      <c r="J25" s="5">
        <v>1</v>
      </c>
      <c r="K25" s="5">
        <v>0</v>
      </c>
      <c r="O25" s="5">
        <f>IF(F25=J7,O7)+IF(F25=K7,O7)+IF(F25=L7,O7)+IF(F25=M7,O7)+IF(F25=P7,P7)</f>
        <v>1</v>
      </c>
      <c r="R25" s="5">
        <f t="shared" si="0"/>
        <v>3</v>
      </c>
    </row>
    <row r="26" spans="3:19" ht="60" x14ac:dyDescent="0.25">
      <c r="C26" s="63" t="s">
        <v>180</v>
      </c>
      <c r="D26" s="17">
        <v>3</v>
      </c>
      <c r="E26" s="37" t="s">
        <v>181</v>
      </c>
      <c r="F26" s="19" t="s">
        <v>8</v>
      </c>
      <c r="G26" s="20">
        <f>IF(F26=J7,J26*D26)+IF(F26=K7,K26*D26)</f>
        <v>3</v>
      </c>
      <c r="H26" s="73"/>
      <c r="I26" s="71"/>
      <c r="J26" s="5">
        <v>1</v>
      </c>
      <c r="K26" s="5">
        <v>0</v>
      </c>
      <c r="O26" s="5">
        <f>IF(F26=J7,O7)+IF(F26=K7,O7)+IF(F26=L7,O7)+IF(F26=M7,O7)+IF(F26=P7,P7)</f>
        <v>1</v>
      </c>
      <c r="R26" s="5">
        <f t="shared" si="0"/>
        <v>3</v>
      </c>
    </row>
    <row r="27" spans="3:19" ht="75" x14ac:dyDescent="0.25">
      <c r="C27" s="63" t="s">
        <v>182</v>
      </c>
      <c r="D27" s="17">
        <v>2</v>
      </c>
      <c r="E27" s="18" t="s">
        <v>183</v>
      </c>
      <c r="F27" s="19" t="s">
        <v>8</v>
      </c>
      <c r="G27" s="20">
        <f>IF(F27=J7,J27*D27)+IF(F27=K7,K27*D27)+IF(F27=L7,L27*D27)</f>
        <v>2</v>
      </c>
      <c r="H27" s="67" t="s">
        <v>184</v>
      </c>
      <c r="I27" s="71" t="s">
        <v>185</v>
      </c>
      <c r="J27" s="5">
        <v>1</v>
      </c>
      <c r="K27" s="5">
        <v>0.75</v>
      </c>
      <c r="L27" s="5">
        <v>0.25</v>
      </c>
      <c r="O27" s="5">
        <f>IF(F27=J7,O7)+IF(F27=K7,O7)+IF(F27=L7,O7)+IF(F27=M7,O7)+IF(F27=P7,P7)</f>
        <v>1</v>
      </c>
      <c r="R27" s="5">
        <f t="shared" si="0"/>
        <v>2</v>
      </c>
    </row>
    <row r="28" spans="3:19" ht="60" x14ac:dyDescent="0.25">
      <c r="C28" s="63" t="s">
        <v>186</v>
      </c>
      <c r="D28" s="17">
        <v>2</v>
      </c>
      <c r="E28" s="18" t="s">
        <v>187</v>
      </c>
      <c r="F28" s="19" t="s">
        <v>9</v>
      </c>
      <c r="G28" s="20">
        <f>IF(F28=J7,J28*D28)+IF(F28=K7,K28*D28)+IF(F28=L7,L28*D28)</f>
        <v>1.5</v>
      </c>
      <c r="H28" s="81"/>
      <c r="I28" s="71" t="s">
        <v>188</v>
      </c>
      <c r="J28" s="5">
        <v>1</v>
      </c>
      <c r="K28" s="5">
        <v>0.75</v>
      </c>
      <c r="L28" s="5">
        <v>0.25</v>
      </c>
      <c r="O28" s="5">
        <f>IF(F28=J7,O7)+IF(F28=K7,O7)+IF(F28=L7,O7)+IF(F28=M7,O7)+IF(F28=P7,P7)</f>
        <v>1</v>
      </c>
      <c r="R28" s="5">
        <f t="shared" si="0"/>
        <v>2</v>
      </c>
    </row>
    <row r="29" spans="3:19" ht="255" x14ac:dyDescent="0.25">
      <c r="C29" s="63" t="s">
        <v>189</v>
      </c>
      <c r="D29" s="17">
        <v>3</v>
      </c>
      <c r="E29" s="37" t="s">
        <v>190</v>
      </c>
      <c r="F29" s="19" t="s">
        <v>11</v>
      </c>
      <c r="G29" s="20">
        <f>IF(F29=J7,J29*D29)+IF(F29=K7,K29*D29)+IF(F29=L7,L29*D29)+IF(F29=M7,M29*D29)+IF(F29=N7,N29*D29)</f>
        <v>0.75</v>
      </c>
      <c r="H29" s="81"/>
      <c r="I29" s="71"/>
      <c r="J29" s="5">
        <v>1</v>
      </c>
      <c r="K29" s="5">
        <v>0.75</v>
      </c>
      <c r="L29" s="5">
        <v>0.5</v>
      </c>
      <c r="M29" s="5">
        <v>0.25</v>
      </c>
      <c r="N29" s="5">
        <v>0</v>
      </c>
      <c r="O29" s="5">
        <f>IF(F29=J7,O7)+IF(F29=K7,O7)+IF(F29=L7,O7)+IF(F29=M7,O7)+IF(F29=N7,O7)+IF(F29=P7,P7)</f>
        <v>1</v>
      </c>
      <c r="R29" s="5">
        <f t="shared" si="0"/>
        <v>3</v>
      </c>
    </row>
    <row r="30" spans="3:19" ht="150" x14ac:dyDescent="0.25">
      <c r="C30" s="63" t="s">
        <v>191</v>
      </c>
      <c r="D30" s="17">
        <v>3</v>
      </c>
      <c r="E30" s="37" t="s">
        <v>192</v>
      </c>
      <c r="F30" s="19" t="s">
        <v>8</v>
      </c>
      <c r="G30" s="20">
        <f>IF(F30=J7,J30*D30)+IF(F30=K7,K30*D30)+IF(F30=L7,L30*D30)+IF(F30=M7,M30*D30)</f>
        <v>3</v>
      </c>
      <c r="H30" s="81"/>
      <c r="I30" s="71"/>
      <c r="J30" s="5">
        <v>1</v>
      </c>
      <c r="K30" s="5">
        <v>0.75</v>
      </c>
      <c r="L30" s="5">
        <v>0.5</v>
      </c>
      <c r="M30" s="5">
        <v>0</v>
      </c>
      <c r="O30" s="5">
        <f>IF(F30=J7,O7)+IF(F30=K7,O7)+IF(F30=L7,O7)+IF(F30=M7,O7)+IF(F30=P7,P7)</f>
        <v>1</v>
      </c>
      <c r="R30" s="5">
        <f t="shared" si="0"/>
        <v>3</v>
      </c>
    </row>
    <row r="31" spans="3:19" ht="45" x14ac:dyDescent="0.25">
      <c r="C31" s="63" t="s">
        <v>193</v>
      </c>
      <c r="D31" s="17">
        <v>2</v>
      </c>
      <c r="E31" s="37" t="s">
        <v>194</v>
      </c>
      <c r="F31" s="27" t="s">
        <v>8</v>
      </c>
      <c r="G31" s="20">
        <f>IF(F31=J7,J31*D31)+IF(F31=K7,K31*D31)</f>
        <v>2</v>
      </c>
      <c r="H31" s="73"/>
      <c r="I31" s="71"/>
      <c r="J31" s="5">
        <v>1</v>
      </c>
      <c r="K31" s="5">
        <v>0</v>
      </c>
      <c r="O31" s="5">
        <f>IF(F31=J7,O7)+IF(F31=K7,O7)+IF(F31=L7,O7)+IF(F31=M7,O7)+IF(F31=P7,P7)</f>
        <v>1</v>
      </c>
      <c r="R31" s="5">
        <f t="shared" si="0"/>
        <v>2</v>
      </c>
    </row>
    <row r="32" spans="3:19" ht="75" x14ac:dyDescent="0.25">
      <c r="C32" s="63" t="s">
        <v>195</v>
      </c>
      <c r="D32" s="17">
        <v>2</v>
      </c>
      <c r="E32" s="37" t="s">
        <v>196</v>
      </c>
      <c r="F32" s="19" t="s">
        <v>8</v>
      </c>
      <c r="G32" s="20">
        <f>IF(F32=J7,J32*D32)+IF(F32=K7,K32*D32)</f>
        <v>2</v>
      </c>
      <c r="H32" s="73"/>
      <c r="I32" s="71"/>
      <c r="J32" s="5">
        <v>1</v>
      </c>
      <c r="K32" s="5">
        <v>0</v>
      </c>
      <c r="O32" s="5">
        <f>IF(F32=J7,O7)+IF(F32=K7,O7)+IF(F32=L7,O7)+IF(F32=M7,O7)+IF(F32=P7,P7)</f>
        <v>1</v>
      </c>
      <c r="R32" s="5">
        <f t="shared" si="0"/>
        <v>2</v>
      </c>
    </row>
    <row r="33" spans="3:18" ht="30" x14ac:dyDescent="0.25">
      <c r="C33" s="63" t="s">
        <v>197</v>
      </c>
      <c r="D33" s="17">
        <v>1</v>
      </c>
      <c r="E33" s="37" t="s">
        <v>198</v>
      </c>
      <c r="F33" s="19" t="s">
        <v>8</v>
      </c>
      <c r="G33" s="20">
        <f>IF(F33=J7,J33*D33)+IF(F33=K7,K33*D33)</f>
        <v>1</v>
      </c>
      <c r="H33" s="73"/>
      <c r="I33" s="71"/>
      <c r="J33" s="5">
        <v>1</v>
      </c>
      <c r="K33" s="5">
        <v>0</v>
      </c>
      <c r="O33" s="5">
        <f>IF(F33=J7,O7)+IF(F33=K7,O7)+IF(F33=L7,O7)+IF(F33=M7,O7)+IF(F33=P7,P7)</f>
        <v>1</v>
      </c>
      <c r="R33" s="5">
        <f t="shared" si="0"/>
        <v>1</v>
      </c>
    </row>
    <row r="34" spans="3:18" ht="90" x14ac:dyDescent="0.25">
      <c r="C34" s="63" t="s">
        <v>199</v>
      </c>
      <c r="D34" s="17">
        <v>2</v>
      </c>
      <c r="E34" s="37" t="s">
        <v>200</v>
      </c>
      <c r="F34" s="27" t="s">
        <v>8</v>
      </c>
      <c r="G34" s="20">
        <f>IF(F34=J7,J34*D34)+IF(F34=K7,K34*D34)</f>
        <v>2</v>
      </c>
      <c r="H34" s="73"/>
      <c r="I34" s="71"/>
      <c r="J34" s="5">
        <v>1</v>
      </c>
      <c r="K34" s="5">
        <v>0</v>
      </c>
      <c r="O34" s="5">
        <f>IF(F34=J7,O7)+IF(F34=K7,O7)+IF(F34=L7,O7)+IF(F34=M7,O7)+IF(F34=P7,P7)</f>
        <v>1</v>
      </c>
      <c r="R34" s="5">
        <f t="shared" si="0"/>
        <v>2</v>
      </c>
    </row>
    <row r="35" spans="3:18" ht="195" x14ac:dyDescent="0.25">
      <c r="C35" s="63" t="s">
        <v>201</v>
      </c>
      <c r="D35" s="17">
        <v>2</v>
      </c>
      <c r="E35" s="37" t="s">
        <v>202</v>
      </c>
      <c r="F35" s="19" t="s">
        <v>11</v>
      </c>
      <c r="G35" s="20">
        <f>IF(F35=J7,J35*D35)+IF(F35=K7,K35*D35)+IF(F35=L7,L35*D35)+IF(F35=M7,M35*D35)+IF(F35=N7,N35*D35)</f>
        <v>0.5</v>
      </c>
      <c r="H35" s="73"/>
      <c r="I35" s="71"/>
      <c r="J35" s="5">
        <v>1</v>
      </c>
      <c r="K35" s="5">
        <v>0.75</v>
      </c>
      <c r="L35" s="5">
        <v>0.5</v>
      </c>
      <c r="M35" s="5">
        <v>0.25</v>
      </c>
      <c r="N35" s="5">
        <v>0</v>
      </c>
      <c r="O35" s="5">
        <f>IF(F35=J7,O7)+IF(F35=K7,O7)+IF(F35=L7,O7)+IF(F35=M7,O7)+IF(F35=N7,O7)+IF(F35=P7,P7)</f>
        <v>1</v>
      </c>
      <c r="R35" s="5">
        <f t="shared" si="0"/>
        <v>2</v>
      </c>
    </row>
    <row r="36" spans="3:18" ht="120" x14ac:dyDescent="0.25">
      <c r="C36" s="63" t="s">
        <v>203</v>
      </c>
      <c r="D36" s="17">
        <v>4</v>
      </c>
      <c r="E36" s="37" t="s">
        <v>204</v>
      </c>
      <c r="F36" s="19" t="s">
        <v>8</v>
      </c>
      <c r="G36" s="20">
        <f>IF(F36=J7,J36*D36)+IF(F36=K7,K36*D36)+IF(F36=L7,L36*D36)</f>
        <v>4</v>
      </c>
      <c r="H36" s="73"/>
      <c r="I36" s="71"/>
      <c r="J36" s="5">
        <v>1</v>
      </c>
      <c r="K36" s="5">
        <v>0.25</v>
      </c>
      <c r="L36" s="5">
        <v>0</v>
      </c>
      <c r="O36" s="5">
        <f>IF(F36=J7,O7)+IF(F36=K7,O7)+IF(F36=L7,O7)+IF(F36=M7,O7)+IF(F36=P7,P7)</f>
        <v>1</v>
      </c>
      <c r="R36" s="5">
        <f t="shared" si="0"/>
        <v>4</v>
      </c>
    </row>
    <row r="37" spans="3:18" ht="75" x14ac:dyDescent="0.25">
      <c r="C37" s="63" t="s">
        <v>205</v>
      </c>
      <c r="D37" s="17">
        <v>2</v>
      </c>
      <c r="E37" s="37" t="s">
        <v>206</v>
      </c>
      <c r="F37" s="27" t="s">
        <v>11</v>
      </c>
      <c r="G37" s="20">
        <f>IF(F37=J7,J37*D37)+IF(F37=K7,K37*D37)+IF(F37=L7,L37*D37)+IF(F37=M7,M37*D37)</f>
        <v>0.5</v>
      </c>
      <c r="H37" s="73"/>
      <c r="I37" s="71"/>
      <c r="J37" s="5">
        <v>1</v>
      </c>
      <c r="K37" s="5">
        <v>0.75</v>
      </c>
      <c r="L37" s="5">
        <v>0.5</v>
      </c>
      <c r="M37" s="5">
        <v>0.25</v>
      </c>
      <c r="O37" s="5">
        <f>IF(F37=J7,O7)+IF(F37=K7,O7)+IF(F37=L7,O7)+IF(F37=M7,O7)+IF(F37=P7,P7)</f>
        <v>1</v>
      </c>
      <c r="R37" s="5">
        <f t="shared" si="0"/>
        <v>2</v>
      </c>
    </row>
    <row r="38" spans="3:18" ht="75" x14ac:dyDescent="0.25">
      <c r="C38" s="63" t="s">
        <v>207</v>
      </c>
      <c r="D38" s="17">
        <v>2</v>
      </c>
      <c r="E38" s="37" t="s">
        <v>208</v>
      </c>
      <c r="F38" s="19" t="s">
        <v>8</v>
      </c>
      <c r="G38" s="20">
        <f>IF(F38=J7,J38*D38)+IF(F38=K7,K38*D38)+IF(F38=L7,L38*D38)+IF(F38=M7,M38*D38)</f>
        <v>2</v>
      </c>
      <c r="H38" s="73"/>
      <c r="I38" s="71"/>
      <c r="J38" s="5">
        <v>1</v>
      </c>
      <c r="K38" s="5">
        <v>0.75</v>
      </c>
      <c r="L38" s="5">
        <v>0.5</v>
      </c>
      <c r="M38" s="5">
        <v>0.25</v>
      </c>
      <c r="O38" s="5">
        <f>IF(F38=J7,O7)+IF(F38=K7,O7)+IF(F38=L7,O7)+IF(F38=M7,O7)+IF(F38=P7,P7)</f>
        <v>1</v>
      </c>
      <c r="R38" s="5">
        <f t="shared" si="0"/>
        <v>2</v>
      </c>
    </row>
    <row r="39" spans="3:18" ht="135" x14ac:dyDescent="0.25">
      <c r="C39" s="63" t="s">
        <v>209</v>
      </c>
      <c r="D39" s="17">
        <v>4</v>
      </c>
      <c r="E39" s="37" t="s">
        <v>210</v>
      </c>
      <c r="F39" s="19" t="s">
        <v>8</v>
      </c>
      <c r="G39" s="20">
        <f>IF(F39=J7,J39*D39)+IF(F39=K7,K39*D39)+IF(F39=L7,L39*D39)</f>
        <v>4</v>
      </c>
      <c r="H39" s="73"/>
      <c r="I39" s="71"/>
      <c r="J39" s="5">
        <v>1</v>
      </c>
      <c r="K39" s="5">
        <v>0.75</v>
      </c>
      <c r="L39" s="5">
        <v>0</v>
      </c>
      <c r="O39" s="5">
        <f>IF(F39=J7,O7)+IF(F39=K7,O7)+IF(F39=L7,O7)+IF(F39=M7,O7)+IF(F39=P7,P7)</f>
        <v>1</v>
      </c>
      <c r="R39" s="5">
        <f t="shared" si="0"/>
        <v>4</v>
      </c>
    </row>
    <row r="40" spans="3:18" ht="120" x14ac:dyDescent="0.25">
      <c r="C40" s="63" t="s">
        <v>211</v>
      </c>
      <c r="D40" s="17">
        <v>4</v>
      </c>
      <c r="E40" s="37" t="s">
        <v>212</v>
      </c>
      <c r="F40" s="27" t="s">
        <v>10</v>
      </c>
      <c r="G40" s="20">
        <f>IF(F40=J7,J40*D40)+IF(F40=K7,K40*D40)+IF(F40=L7,L40*D40)</f>
        <v>0</v>
      </c>
      <c r="H40" s="73"/>
      <c r="I40" s="71"/>
      <c r="J40" s="5">
        <v>1</v>
      </c>
      <c r="K40" s="5">
        <v>0.5</v>
      </c>
      <c r="L40" s="5">
        <v>0</v>
      </c>
      <c r="O40" s="5">
        <f>IF(F40=J7,O7)+IF(F40=K7,O7)+IF(F40=L7,O7)+IF(F40=M7,O7)+IF(F40=P7,P7)</f>
        <v>1</v>
      </c>
      <c r="R40" s="5">
        <f t="shared" si="0"/>
        <v>4</v>
      </c>
    </row>
    <row r="41" spans="3:18" ht="90" x14ac:dyDescent="0.25">
      <c r="C41" s="63" t="s">
        <v>213</v>
      </c>
      <c r="D41" s="17">
        <v>4</v>
      </c>
      <c r="E41" s="37" t="s">
        <v>214</v>
      </c>
      <c r="F41" s="19" t="s">
        <v>10</v>
      </c>
      <c r="G41" s="20">
        <f>IF(F41=J7,J41*D41)+IF(F41=K7,K41*D41)+IF(F41=L7,L41*D41)</f>
        <v>0</v>
      </c>
      <c r="H41" s="73"/>
      <c r="I41" s="71"/>
      <c r="J41" s="5">
        <v>1</v>
      </c>
      <c r="K41" s="5">
        <v>0.5</v>
      </c>
      <c r="L41" s="5">
        <v>0</v>
      </c>
      <c r="O41" s="5">
        <f>IF(F41=J7,O7)+IF(F41=K7,O7)+IF(F41=L7,O7)+IF(F41=M7,O7)+IF(F41=P7,P7)</f>
        <v>1</v>
      </c>
      <c r="R41" s="5">
        <f t="shared" si="0"/>
        <v>4</v>
      </c>
    </row>
    <row r="42" spans="3:18" ht="91.5" thickTop="1" thickBot="1" x14ac:dyDescent="0.3">
      <c r="C42" s="63" t="s">
        <v>215</v>
      </c>
      <c r="D42" s="17">
        <v>1</v>
      </c>
      <c r="E42" s="37" t="s">
        <v>216</v>
      </c>
      <c r="F42" s="19" t="s">
        <v>9</v>
      </c>
      <c r="G42" s="20">
        <f>IF(F42=J7,J42*D42)+IF(F42=K7,K42*D42)</f>
        <v>0</v>
      </c>
      <c r="H42" s="73"/>
      <c r="I42" s="71"/>
      <c r="J42" s="5">
        <v>1</v>
      </c>
      <c r="K42" s="5">
        <v>0</v>
      </c>
      <c r="O42" s="5">
        <f>IF(F42=J7,O7)+IF(F42=K7,O7)+IF(F42=L7,O7)+IF(F42=M7,O7)+IF(F42=P7,P7)</f>
        <v>1</v>
      </c>
      <c r="R42" s="5">
        <f t="shared" si="0"/>
        <v>1</v>
      </c>
    </row>
    <row r="43" spans="3:18" ht="75" hidden="1" x14ac:dyDescent="0.25">
      <c r="C43" s="63" t="s">
        <v>217</v>
      </c>
      <c r="D43" s="17">
        <v>1</v>
      </c>
      <c r="E43" s="37" t="s">
        <v>218</v>
      </c>
      <c r="F43" s="27"/>
      <c r="G43" s="20">
        <f>IF(F43=J7,J43*D43)+IF(F43=K7,K43*D43)</f>
        <v>0</v>
      </c>
      <c r="H43" s="73"/>
      <c r="I43" s="71"/>
      <c r="J43" s="5">
        <v>1</v>
      </c>
      <c r="K43" s="5">
        <v>0.25</v>
      </c>
      <c r="O43" s="5">
        <f>IF(F43=J7,O7)+IF(F43=K7,O7)+IF(F43=L7,O7)+IF(F43=M7,O7)+IF(F43=P7,P7)</f>
        <v>0</v>
      </c>
      <c r="R43" s="5">
        <f t="shared" si="0"/>
        <v>0</v>
      </c>
    </row>
    <row r="44" spans="3:18" ht="91.5" hidden="1" thickTop="1" thickBot="1" x14ac:dyDescent="0.3">
      <c r="C44" s="63" t="s">
        <v>219</v>
      </c>
      <c r="D44" s="26">
        <v>4</v>
      </c>
      <c r="E44" s="37" t="s">
        <v>220</v>
      </c>
      <c r="F44" s="82" t="s">
        <v>8</v>
      </c>
      <c r="G44" s="20">
        <f>IF(F44=J7,J44*D44)+IF(F44=K7,K44*D44)</f>
        <v>4</v>
      </c>
      <c r="H44" s="73"/>
      <c r="I44" s="71"/>
      <c r="J44" s="5">
        <v>1</v>
      </c>
      <c r="K44" s="5">
        <v>0.25</v>
      </c>
      <c r="O44" s="5">
        <f>IF(F44=J7,O7)+IF(F44=K7,O7)+IF(F44=L7,O7)+IF(F44=M7,O7)+IF(F44=P7,P7)</f>
        <v>1</v>
      </c>
      <c r="R44" s="5">
        <f t="shared" si="0"/>
        <v>4</v>
      </c>
    </row>
    <row r="45" spans="3:18" ht="16.5" thickTop="1" thickBot="1" x14ac:dyDescent="0.3">
      <c r="H45" s="41"/>
    </row>
    <row r="46" spans="3:18" ht="15" customHeight="1" thickTop="1" thickBot="1" x14ac:dyDescent="0.3">
      <c r="C46" s="103" t="s">
        <v>83</v>
      </c>
      <c r="D46" s="103"/>
      <c r="E46" s="103"/>
      <c r="F46" s="31">
        <f>D8+D9+D10+D11+D12+D13+D14+D15+D16+D17+D18+D19+D20+D21+D22+D23+D24+D25+D26+D27+D28+D29+D30+D31+D32+D33+D34+D35+D36+D37+D38+D39+D40+D41+D42</f>
        <v>100</v>
      </c>
    </row>
    <row r="47" spans="3:18" ht="15" customHeight="1" thickTop="1" thickBot="1" x14ac:dyDescent="0.3">
      <c r="C47" s="100" t="s">
        <v>62</v>
      </c>
      <c r="D47" s="100"/>
      <c r="E47" s="100"/>
      <c r="F47" s="31">
        <f>R42+R41+R40+R39+R38+R37+R36+R35+R34+R33+R32+R31+R30+R29+R28+R27+R26+R24+R23+R25+R22+R21+R20+R19+R18+R17+R16+R15+R14+R13+R12+R11+R10+R9+R8</f>
        <v>100</v>
      </c>
    </row>
    <row r="48" spans="3:18" ht="15.6" customHeight="1" thickTop="1" thickBot="1" x14ac:dyDescent="0.3">
      <c r="C48" s="100" t="s">
        <v>63</v>
      </c>
      <c r="D48" s="100"/>
      <c r="E48" s="100"/>
      <c r="F48" s="31">
        <f>G33+G34+G35+G36+G37+G38+G39+G40+G41+G42+G32+G31+G30+G29+G28+G27+G26+G25+G24+G23+G22+G21+G20+G19+G18+G17+G16+G15+G14+G13+G12+G11+G10+G9+G8</f>
        <v>74.25</v>
      </c>
    </row>
    <row r="49" spans="3:6" ht="15.75" customHeight="1" thickTop="1" thickBot="1" x14ac:dyDescent="0.3">
      <c r="C49" s="100" t="s">
        <v>64</v>
      </c>
      <c r="D49" s="100"/>
      <c r="E49" s="100"/>
      <c r="F49" s="33">
        <f>F48/F47</f>
        <v>0.74250000000000005</v>
      </c>
    </row>
  </sheetData>
  <mergeCells count="8">
    <mergeCell ref="C47:E47"/>
    <mergeCell ref="C48:E48"/>
    <mergeCell ref="C49:E49"/>
    <mergeCell ref="D2:H2"/>
    <mergeCell ref="D3:H3"/>
    <mergeCell ref="D4:H4"/>
    <mergeCell ref="D5:H5"/>
    <mergeCell ref="C46:E46"/>
  </mergeCells>
  <hyperlinks>
    <hyperlink ref="H8" r:id="rId1"/>
    <hyperlink ref="H9" r:id="rId2"/>
    <hyperlink ref="H11" r:id="rId3"/>
    <hyperlink ref="H12" r:id="rId4"/>
    <hyperlink ref="H27" r:id="rId5" location="piel0"/>
  </hyperlinks>
  <pageMargins left="0.7" right="0.7" top="0.75" bottom="0.75" header="0.51180555555555496" footer="0.51180555555555496"/>
  <pageSetup paperSize="9" firstPageNumber="0" orientation="portrait" verticalDpi="0"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5"/>
  <sheetViews>
    <sheetView zoomScale="80" zoomScaleNormal="80" workbookViewId="0">
      <selection activeCell="C45" sqref="C45"/>
    </sheetView>
  </sheetViews>
  <sheetFormatPr defaultRowHeight="15" x14ac:dyDescent="0.25"/>
  <cols>
    <col min="3" max="3" width="116.140625"/>
    <col min="4" max="4" width="29.28515625"/>
  </cols>
  <sheetData>
    <row r="2" spans="3:8" ht="16.5" customHeight="1" x14ac:dyDescent="0.35">
      <c r="C2" s="101" t="s">
        <v>0</v>
      </c>
      <c r="D2" s="101"/>
      <c r="E2" s="101"/>
      <c r="F2" s="101"/>
      <c r="G2" s="101"/>
    </row>
    <row r="3" spans="3:8" ht="15" customHeight="1" x14ac:dyDescent="0.25">
      <c r="C3" s="102" t="s">
        <v>227</v>
      </c>
      <c r="D3" s="102"/>
      <c r="E3" s="102"/>
      <c r="F3" s="102"/>
      <c r="G3" s="102"/>
    </row>
    <row r="4" spans="3:8" ht="15" customHeight="1" x14ac:dyDescent="0.25">
      <c r="C4" s="102" t="s">
        <v>228</v>
      </c>
      <c r="D4" s="102"/>
      <c r="E4" s="102"/>
      <c r="F4" s="102"/>
      <c r="G4" s="102"/>
    </row>
    <row r="5" spans="3:8" ht="15" customHeight="1" x14ac:dyDescent="0.25">
      <c r="C5" s="102" t="s">
        <v>230</v>
      </c>
      <c r="D5" s="102"/>
      <c r="E5" s="102"/>
      <c r="F5" s="102"/>
      <c r="G5" s="102"/>
    </row>
    <row r="7" spans="3:8" ht="19.5" x14ac:dyDescent="0.25">
      <c r="C7" s="83" t="s">
        <v>221</v>
      </c>
      <c r="D7" s="84">
        <f>'1.1 Archive legislation'!F32+'1.2 Other legislation '!F17+'1.3 Services'!F17+'2. Website'!F21+'3. Reading room'!F46</f>
        <v>252</v>
      </c>
    </row>
    <row r="8" spans="3:8" ht="19.5" x14ac:dyDescent="0.25">
      <c r="C8" s="83" t="s">
        <v>222</v>
      </c>
      <c r="D8" s="84">
        <f>'1.1 Archive legislation'!F33+'1.2 Other legislation '!F18+'1.3 Services'!F18+'2. Website'!F22+'3. Reading room'!F47</f>
        <v>252</v>
      </c>
    </row>
    <row r="9" spans="3:8" ht="39.75" customHeight="1" x14ac:dyDescent="0.25">
      <c r="C9" s="83" t="s">
        <v>223</v>
      </c>
      <c r="D9" s="84">
        <f>'1.1 Archive legislation'!F34+'1.2 Other legislation '!F19+'1.3 Services'!F19+'2. Website'!F23+'3. Reading room'!F48</f>
        <v>209.75</v>
      </c>
    </row>
    <row r="10" spans="3:8" ht="37.5" customHeight="1" x14ac:dyDescent="0.25">
      <c r="C10" s="83" t="s">
        <v>224</v>
      </c>
      <c r="D10" s="85">
        <f>D9/D8</f>
        <v>0.83234126984126988</v>
      </c>
    </row>
    <row r="13" spans="3:8" x14ac:dyDescent="0.25">
      <c r="C13" s="104" t="s">
        <v>231</v>
      </c>
      <c r="D13" s="104"/>
      <c r="E13" s="104"/>
      <c r="F13" s="104"/>
      <c r="G13" s="104"/>
      <c r="H13" s="104"/>
    </row>
    <row r="14" spans="3:8" x14ac:dyDescent="0.25">
      <c r="C14" s="105"/>
      <c r="D14" s="105"/>
      <c r="E14" s="105"/>
      <c r="F14" s="105"/>
      <c r="G14" s="105"/>
      <c r="H14" s="105"/>
    </row>
    <row r="15" spans="3:8" x14ac:dyDescent="0.25">
      <c r="C15" s="105"/>
      <c r="D15" s="105"/>
      <c r="E15" s="105"/>
      <c r="F15" s="105"/>
      <c r="G15" s="105"/>
      <c r="H15" s="105"/>
    </row>
    <row r="16" spans="3:8" x14ac:dyDescent="0.25">
      <c r="C16" s="105"/>
      <c r="D16" s="105"/>
      <c r="E16" s="105"/>
      <c r="F16" s="105"/>
      <c r="G16" s="105"/>
      <c r="H16" s="105"/>
    </row>
    <row r="17" spans="3:8" x14ac:dyDescent="0.25">
      <c r="C17" s="105"/>
      <c r="D17" s="105"/>
      <c r="E17" s="105"/>
      <c r="F17" s="105"/>
      <c r="G17" s="105"/>
      <c r="H17" s="105"/>
    </row>
    <row r="18" spans="3:8" x14ac:dyDescent="0.25">
      <c r="C18" s="105"/>
      <c r="D18" s="105"/>
      <c r="E18" s="105"/>
      <c r="F18" s="105"/>
      <c r="G18" s="105"/>
      <c r="H18" s="105"/>
    </row>
    <row r="19" spans="3:8" x14ac:dyDescent="0.25">
      <c r="C19" s="105"/>
      <c r="D19" s="105"/>
      <c r="E19" s="105"/>
      <c r="F19" s="105"/>
      <c r="G19" s="105"/>
      <c r="H19" s="105"/>
    </row>
    <row r="20" spans="3:8" x14ac:dyDescent="0.25">
      <c r="C20" s="105"/>
      <c r="D20" s="105"/>
      <c r="E20" s="105"/>
      <c r="F20" s="105"/>
      <c r="G20" s="105"/>
      <c r="H20" s="105"/>
    </row>
    <row r="21" spans="3:8" x14ac:dyDescent="0.25">
      <c r="C21" s="105"/>
      <c r="D21" s="105"/>
      <c r="E21" s="105"/>
      <c r="F21" s="105"/>
      <c r="G21" s="105"/>
      <c r="H21" s="105"/>
    </row>
    <row r="22" spans="3:8" x14ac:dyDescent="0.25">
      <c r="C22" s="105"/>
      <c r="D22" s="105"/>
      <c r="E22" s="105"/>
      <c r="F22" s="105"/>
      <c r="G22" s="105"/>
      <c r="H22" s="105"/>
    </row>
    <row r="23" spans="3:8" x14ac:dyDescent="0.25">
      <c r="C23" s="105"/>
      <c r="D23" s="105"/>
      <c r="E23" s="105"/>
      <c r="F23" s="105"/>
      <c r="G23" s="105"/>
      <c r="H23" s="105"/>
    </row>
    <row r="24" spans="3:8" x14ac:dyDescent="0.25">
      <c r="C24" s="105"/>
      <c r="D24" s="105"/>
      <c r="E24" s="105"/>
      <c r="F24" s="105"/>
      <c r="G24" s="105"/>
      <c r="H24" s="105"/>
    </row>
    <row r="25" spans="3:8" x14ac:dyDescent="0.25">
      <c r="C25" s="105"/>
      <c r="D25" s="105"/>
      <c r="E25" s="105"/>
      <c r="F25" s="105"/>
      <c r="G25" s="105"/>
      <c r="H25" s="105"/>
    </row>
    <row r="26" spans="3:8" x14ac:dyDescent="0.25">
      <c r="C26" s="105"/>
      <c r="D26" s="105"/>
      <c r="E26" s="105"/>
      <c r="F26" s="105"/>
      <c r="G26" s="105"/>
      <c r="H26" s="105"/>
    </row>
    <row r="27" spans="3:8" x14ac:dyDescent="0.25">
      <c r="C27" s="105"/>
      <c r="D27" s="105"/>
      <c r="E27" s="105"/>
      <c r="F27" s="105"/>
      <c r="G27" s="105"/>
      <c r="H27" s="105"/>
    </row>
    <row r="28" spans="3:8" x14ac:dyDescent="0.25">
      <c r="C28" s="105"/>
      <c r="D28" s="105"/>
      <c r="E28" s="105"/>
      <c r="F28" s="105"/>
      <c r="G28" s="105"/>
      <c r="H28" s="105"/>
    </row>
    <row r="29" spans="3:8" x14ac:dyDescent="0.25">
      <c r="C29" s="105"/>
      <c r="D29" s="105"/>
      <c r="E29" s="105"/>
      <c r="F29" s="105"/>
      <c r="G29" s="105"/>
      <c r="H29" s="105"/>
    </row>
    <row r="30" spans="3:8" x14ac:dyDescent="0.25">
      <c r="C30" s="105"/>
      <c r="D30" s="105"/>
      <c r="E30" s="105"/>
      <c r="F30" s="105"/>
      <c r="G30" s="105"/>
      <c r="H30" s="105"/>
    </row>
    <row r="31" spans="3:8" x14ac:dyDescent="0.25">
      <c r="C31" s="105"/>
      <c r="D31" s="105"/>
      <c r="E31" s="105"/>
      <c r="F31" s="105"/>
      <c r="G31" s="105"/>
      <c r="H31" s="105"/>
    </row>
    <row r="32" spans="3:8" x14ac:dyDescent="0.25">
      <c r="C32" s="105"/>
      <c r="D32" s="105"/>
      <c r="E32" s="105"/>
      <c r="F32" s="105"/>
      <c r="G32" s="105"/>
      <c r="H32" s="105"/>
    </row>
    <row r="33" spans="3:8" x14ac:dyDescent="0.25">
      <c r="C33" s="105"/>
      <c r="D33" s="105"/>
      <c r="E33" s="105"/>
      <c r="F33" s="105"/>
      <c r="G33" s="105"/>
      <c r="H33" s="105"/>
    </row>
    <row r="34" spans="3:8" x14ac:dyDescent="0.25">
      <c r="C34" s="105"/>
      <c r="D34" s="105"/>
      <c r="E34" s="105"/>
      <c r="F34" s="105"/>
      <c r="G34" s="105"/>
      <c r="H34" s="105"/>
    </row>
    <row r="35" spans="3:8" x14ac:dyDescent="0.25">
      <c r="C35" s="105"/>
      <c r="D35" s="105"/>
      <c r="E35" s="105"/>
      <c r="F35" s="105"/>
      <c r="G35" s="105"/>
      <c r="H35" s="105"/>
    </row>
  </sheetData>
  <mergeCells count="5">
    <mergeCell ref="C2:G2"/>
    <mergeCell ref="C3:G3"/>
    <mergeCell ref="C4:G4"/>
    <mergeCell ref="C5:G5"/>
    <mergeCell ref="C13:H35"/>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Inguna_Slaidina</dc:creator>
  <cp:lastModifiedBy>Windows User</cp:lastModifiedBy>
  <cp:revision>0</cp:revision>
  <dcterms:created xsi:type="dcterms:W3CDTF">2015-06-05T18:17:20Z</dcterms:created>
  <dcterms:modified xsi:type="dcterms:W3CDTF">2020-05-11T08:56:56Z</dcterms:modified>
</cp:coreProperties>
</file>